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93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<sst xmlns="http://schemas.openxmlformats.org/spreadsheetml/2006/main" count="1083" uniqueCount="333">
  <si>
    <t>Obs Conc</t>
  </si>
  <si>
    <t>C57BL/6J</t>
  </si>
  <si>
    <t>E</t>
  </si>
  <si>
    <t xml:space="preserve">1 12949 C57BL/6J E </t>
  </si>
  <si>
    <t xml:space="preserve">2 12950 C57BL/6J E </t>
  </si>
  <si>
    <t xml:space="preserve">3 12951 C57BL/6J E </t>
  </si>
  <si>
    <t xml:space="preserve">4 12952 C57BL/6J E </t>
  </si>
  <si>
    <t xml:space="preserve">5 12953 C57BL/6J E </t>
  </si>
  <si>
    <t xml:space="preserve">6 12959 C57BL/6J E </t>
  </si>
  <si>
    <t xml:space="preserve">7 12960 C57BL/6J E </t>
  </si>
  <si>
    <t xml:space="preserve">8 12961 C57BL/6J E </t>
  </si>
  <si>
    <t>U</t>
  </si>
  <si>
    <t xml:space="preserve">9 12954 C57BL/6J U </t>
  </si>
  <si>
    <t xml:space="preserve">10 12955 C57BL/6J U </t>
  </si>
  <si>
    <t xml:space="preserve">11 12956 C57BL/6J U </t>
  </si>
  <si>
    <t xml:space="preserve">12 12957 C57BL/6J U </t>
  </si>
  <si>
    <t xml:space="preserve">13 12958 C57BL/6J U </t>
  </si>
  <si>
    <t xml:space="preserve">14 12962 C57BL/6J U </t>
  </si>
  <si>
    <t xml:space="preserve">15 12963 C57BL/6J U </t>
  </si>
  <si>
    <t>129/SvIm</t>
  </si>
  <si>
    <t xml:space="preserve">16 14292 129/SvIm E </t>
  </si>
  <si>
    <t xml:space="preserve">17 14293 129/SvIm E </t>
  </si>
  <si>
    <t xml:space="preserve">18 14294 129/SvIm E </t>
  </si>
  <si>
    <t xml:space="preserve">19 14295 129/SvIm E </t>
  </si>
  <si>
    <t xml:space="preserve">20 14296 129/SvIm E </t>
  </si>
  <si>
    <t xml:space="preserve">21 14297 129/SvIm E </t>
  </si>
  <si>
    <t xml:space="preserve">22 14298 129/SvIm E </t>
  </si>
  <si>
    <t xml:space="preserve">23 14299 129/SvIm E </t>
  </si>
  <si>
    <t xml:space="preserve">24 14300 129/SvIm E </t>
  </si>
  <si>
    <t xml:space="preserve">25 14301 129/SvIm E </t>
  </si>
  <si>
    <t xml:space="preserve">26 14302 129/SvIm U </t>
  </si>
  <si>
    <t xml:space="preserve">27 14303 129/SvIm U </t>
  </si>
  <si>
    <t xml:space="preserve">28 14304 129/SvIm U </t>
  </si>
  <si>
    <t xml:space="preserve">29 14305 129/SvIm U </t>
  </si>
  <si>
    <t xml:space="preserve">30 14306 129/SvIm U </t>
  </si>
  <si>
    <t xml:space="preserve">31 14307 129/SvIm U </t>
  </si>
  <si>
    <t xml:space="preserve">32 14308 129/SvIm U </t>
  </si>
  <si>
    <t xml:space="preserve">33 14309 129/SvIm U </t>
  </si>
  <si>
    <t xml:space="preserve">34 14310 129/SvIm U </t>
  </si>
  <si>
    <t xml:space="preserve">35 14311 129/SvIm U </t>
  </si>
  <si>
    <t>FVB/NJ</t>
  </si>
  <si>
    <t xml:space="preserve">36 13030 FVB/NJ E </t>
  </si>
  <si>
    <t xml:space="preserve">37 13031 FVB/NJ E </t>
  </si>
  <si>
    <t xml:space="preserve">38 13032 FVB/NJ E </t>
  </si>
  <si>
    <t xml:space="preserve">39 13033 FVB/NJ E </t>
  </si>
  <si>
    <t xml:space="preserve">40 13034 FVB/NJ E </t>
  </si>
  <si>
    <t xml:space="preserve">41 13035 FVB/NJ E </t>
  </si>
  <si>
    <t xml:space="preserve">42 13036 FVB/NJ E </t>
  </si>
  <si>
    <t xml:space="preserve">43 13037 FVB/NJ E </t>
  </si>
  <si>
    <t xml:space="preserve">44 13038 FVB/NJ U </t>
  </si>
  <si>
    <t xml:space="preserve">45 13039 FVB/NJ U </t>
  </si>
  <si>
    <t xml:space="preserve">46 13040 FVB/NJ U </t>
  </si>
  <si>
    <t xml:space="preserve">47 13041 FVB/NJ U </t>
  </si>
  <si>
    <t xml:space="preserve">48 13042 FVB/NJ U </t>
  </si>
  <si>
    <t xml:space="preserve">49 13043 FVB/NJ U </t>
  </si>
  <si>
    <t xml:space="preserve">50 13044 FVB/NJ U </t>
  </si>
  <si>
    <t xml:space="preserve">51 13045 FVB/NJ U </t>
  </si>
  <si>
    <t>Balb/cJ</t>
  </si>
  <si>
    <t xml:space="preserve">52 13079 Balb/cJ E </t>
  </si>
  <si>
    <t xml:space="preserve">53 13080 Balb/cJ E </t>
  </si>
  <si>
    <t xml:space="preserve">54 13081 Balb/cJ E </t>
  </si>
  <si>
    <t xml:space="preserve">55 13082 Balb/cJ E </t>
  </si>
  <si>
    <t xml:space="preserve">56 13083 Balb/cJ E </t>
  </si>
  <si>
    <t xml:space="preserve">57 13084 Balb/cJ E </t>
  </si>
  <si>
    <t xml:space="preserve">58 13085 Balb/cJ E </t>
  </si>
  <si>
    <t xml:space="preserve">59 13086 Balb/cJ E </t>
  </si>
  <si>
    <t xml:space="preserve">60 13087 Balb/cJ U </t>
  </si>
  <si>
    <t xml:space="preserve">61 13088 Balb/cJ U </t>
  </si>
  <si>
    <t xml:space="preserve">62 13089 Balb/cJ U </t>
  </si>
  <si>
    <t xml:space="preserve">63 13090 Balb/cJ U </t>
  </si>
  <si>
    <t xml:space="preserve">64 13091 Balb/cJ U </t>
  </si>
  <si>
    <t xml:space="preserve">65 13092 Balb/cJ U </t>
  </si>
  <si>
    <t xml:space="preserve">66 13093 Balb/cJ U </t>
  </si>
  <si>
    <t xml:space="preserve">67 13094 Balb/cJ U </t>
  </si>
  <si>
    <t>C3H/HEJ</t>
  </si>
  <si>
    <t xml:space="preserve">68 13354 C3H/HEJ E </t>
  </si>
  <si>
    <t xml:space="preserve">69 13355 C3H/HEJ E </t>
  </si>
  <si>
    <t xml:space="preserve">70 13356 C3H/HEJ E </t>
  </si>
  <si>
    <t xml:space="preserve">71 13357 C3H/HEJ E </t>
  </si>
  <si>
    <t xml:space="preserve">72 13358 C3H/HEJ E </t>
  </si>
  <si>
    <t xml:space="preserve">73 13359 C3H/HEJ E </t>
  </si>
  <si>
    <t xml:space="preserve">74 13360 C3H/HEJ E </t>
  </si>
  <si>
    <t xml:space="preserve">75 13361 C3H/HEJ E </t>
  </si>
  <si>
    <t xml:space="preserve">76 13362 C3H/HEJ E </t>
  </si>
  <si>
    <t xml:space="preserve">77 13363 C3H/HEJ E </t>
  </si>
  <si>
    <t xml:space="preserve">78 13364 C3H/HEJ U </t>
  </si>
  <si>
    <t xml:space="preserve">79 13365 C3H/HEJ U </t>
  </si>
  <si>
    <t xml:space="preserve">80 13366 C3H/HEJ U </t>
  </si>
  <si>
    <t xml:space="preserve">1 13367 C3H/HEJ U </t>
  </si>
  <si>
    <t xml:space="preserve">2 13368 C3H/HEJ U </t>
  </si>
  <si>
    <t xml:space="preserve">3 13369 C3H/HEJ U </t>
  </si>
  <si>
    <t xml:space="preserve">4 13370 C3H/HEJ U </t>
  </si>
  <si>
    <t xml:space="preserve">5 13371 C3H/HEJ U </t>
  </si>
  <si>
    <t xml:space="preserve">6 13372 C3H/HEJ U </t>
  </si>
  <si>
    <t xml:space="preserve">7 13373 C3H/HEJ U </t>
  </si>
  <si>
    <t>DBA/2J</t>
  </si>
  <si>
    <t xml:space="preserve">8 13462 DBA/2J E </t>
  </si>
  <si>
    <t xml:space="preserve">9 13463 DBA/2J E </t>
  </si>
  <si>
    <t xml:space="preserve">10 13464 DBA/2J E </t>
  </si>
  <si>
    <t xml:space="preserve">11 13466 DBA/2J E </t>
  </si>
  <si>
    <t xml:space="preserve">12 13467 DBA/2J E </t>
  </si>
  <si>
    <t xml:space="preserve">13 13468 DBA/2J E </t>
  </si>
  <si>
    <t xml:space="preserve">14 13469 DBA/2J E </t>
  </si>
  <si>
    <t xml:space="preserve">15 13470 DBA/2J U </t>
  </si>
  <si>
    <t xml:space="preserve">16 13471 DBA/2J U </t>
  </si>
  <si>
    <t xml:space="preserve">17 13472 DBA/2J U </t>
  </si>
  <si>
    <t xml:space="preserve">18 13473 DBA/2J U </t>
  </si>
  <si>
    <t xml:space="preserve">19 13474 DBA/2J U </t>
  </si>
  <si>
    <t xml:space="preserve">20 13475 DBA/2J U </t>
  </si>
  <si>
    <t xml:space="preserve">21 13476 DBA/2J U </t>
  </si>
  <si>
    <t xml:space="preserve">22 13477 DBA/2J U </t>
  </si>
  <si>
    <t xml:space="preserve">23 14620 DBA/2J E </t>
  </si>
  <si>
    <t xml:space="preserve">24 14621 DBA/2J E </t>
  </si>
  <si>
    <t xml:space="preserve">25 14622 DBA/2J E </t>
  </si>
  <si>
    <t xml:space="preserve">26 14623 DBA/2J E </t>
  </si>
  <si>
    <t xml:space="preserve">27 14624 DBA/2J E </t>
  </si>
  <si>
    <t xml:space="preserve">28 14625 DBA/2J E </t>
  </si>
  <si>
    <t xml:space="preserve">29 14626 DBA/2J E </t>
  </si>
  <si>
    <t xml:space="preserve">30 14627 DBA/2J E </t>
  </si>
  <si>
    <t>C57BL/10ScN</t>
  </si>
  <si>
    <t xml:space="preserve">31 13580 C57BL/10ScN E </t>
  </si>
  <si>
    <t xml:space="preserve">32 13581 C57BL/10ScN E </t>
  </si>
  <si>
    <t xml:space="preserve">33 13582 C57BL/10ScN E </t>
  </si>
  <si>
    <t xml:space="preserve">34 13583 C57BL/10ScN E </t>
  </si>
  <si>
    <t xml:space="preserve">35 13584 C57BL/10ScN E </t>
  </si>
  <si>
    <t xml:space="preserve">36 13585 C57BL/10ScN E </t>
  </si>
  <si>
    <t xml:space="preserve">37 13586 C57BL/10ScN E </t>
  </si>
  <si>
    <t xml:space="preserve">38 13587 C57BL/10ScN E </t>
  </si>
  <si>
    <t xml:space="preserve">39 13588 C57BL/10ScN E </t>
  </si>
  <si>
    <t xml:space="preserve">40 13589 C57BL/10ScN E </t>
  </si>
  <si>
    <t xml:space="preserve">41 13590 C57BL/10ScN U </t>
  </si>
  <si>
    <t xml:space="preserve">42 13591 C57BL/10ScN U </t>
  </si>
  <si>
    <t xml:space="preserve">43 13592 C57BL/10ScN U </t>
  </si>
  <si>
    <t xml:space="preserve">44 13593 C57BL/10ScN U </t>
  </si>
  <si>
    <t xml:space="preserve">45 13594 C57BL/10ScN U </t>
  </si>
  <si>
    <t xml:space="preserve">46 13595 C57BL/10ScN U </t>
  </si>
  <si>
    <t xml:space="preserve">47 13596 C57BL/10ScN U </t>
  </si>
  <si>
    <t xml:space="preserve">48 13597 C57BL/10ScN U </t>
  </si>
  <si>
    <t xml:space="preserve">49 13598 C57BL/10ScN U </t>
  </si>
  <si>
    <t xml:space="preserve">50 13599 C57BL/10ScN U </t>
  </si>
  <si>
    <t>NZW/LacJ</t>
  </si>
  <si>
    <t xml:space="preserve">51 13817 NZW/LacJ E </t>
  </si>
  <si>
    <t xml:space="preserve">52 13818 NZW/LacJ E </t>
  </si>
  <si>
    <t xml:space="preserve">53 13819 NZW/LacJ E </t>
  </si>
  <si>
    <t xml:space="preserve">54 13820 NZW/LacJ E </t>
  </si>
  <si>
    <t xml:space="preserve">55 13821 NZW/LacJ E </t>
  </si>
  <si>
    <t xml:space="preserve">56 13822 NZW/LacJ E </t>
  </si>
  <si>
    <t xml:space="preserve">57 13823 NZW/LacJ E </t>
  </si>
  <si>
    <t xml:space="preserve">58 13824 NZW/LacJ E </t>
  </si>
  <si>
    <t xml:space="preserve">59 13825 NZW/LacJ E </t>
  </si>
  <si>
    <t xml:space="preserve">60 13826 NZW/LacJ E </t>
  </si>
  <si>
    <t xml:space="preserve">61 13827 NZW/LacJ U </t>
  </si>
  <si>
    <t xml:space="preserve">62 13828 NZW/LacJ U </t>
  </si>
  <si>
    <t xml:space="preserve">63 13829 NZW/LacJ U </t>
  </si>
  <si>
    <t xml:space="preserve">64 13830 NZW/LacJ U </t>
  </si>
  <si>
    <t xml:space="preserve">65 13831 NZW/LacJ U </t>
  </si>
  <si>
    <t xml:space="preserve">66 13832 NZW/LacJ U </t>
  </si>
  <si>
    <t xml:space="preserve">67 13833 NZW/LacJ U </t>
  </si>
  <si>
    <t xml:space="preserve">68 13834 NZW/LacJ U </t>
  </si>
  <si>
    <t xml:space="preserve">69 13835 NZW/LacJ U </t>
  </si>
  <si>
    <t xml:space="preserve">70 13836 NZW/LacJ U </t>
  </si>
  <si>
    <t>LP1/J</t>
  </si>
  <si>
    <t xml:space="preserve">71 13946 LP1/J E </t>
  </si>
  <si>
    <t xml:space="preserve">72 13947 LP1/J E </t>
  </si>
  <si>
    <t xml:space="preserve">73 13948 LP1/J E </t>
  </si>
  <si>
    <t xml:space="preserve">74 13949 LP1/J E </t>
  </si>
  <si>
    <t xml:space="preserve">75 13950 LP1/J E </t>
  </si>
  <si>
    <t xml:space="preserve">76 13951 LP1/J E </t>
  </si>
  <si>
    <t xml:space="preserve">77 13952 LP1/J E </t>
  </si>
  <si>
    <t xml:space="preserve">78 13953 LP1/J E </t>
  </si>
  <si>
    <t xml:space="preserve">79 13954 LP1/J E </t>
  </si>
  <si>
    <t xml:space="preserve">80 13955 LP1/J E </t>
  </si>
  <si>
    <t>SOD1/Ei</t>
  </si>
  <si>
    <t>129/Sv/M</t>
  </si>
  <si>
    <t>BXD16</t>
  </si>
  <si>
    <t>BXD30</t>
  </si>
  <si>
    <t>BXD42</t>
  </si>
  <si>
    <t xml:space="preserve">33 13009 129/Sv/M E </t>
  </si>
  <si>
    <t xml:space="preserve">34 13010 129/Sv/M E </t>
  </si>
  <si>
    <t xml:space="preserve">35 13011 129/Sv/M E </t>
  </si>
  <si>
    <t xml:space="preserve">36 13012 129/Sv/M E </t>
  </si>
  <si>
    <t xml:space="preserve">37 13013 129/Sv/M E </t>
  </si>
  <si>
    <t xml:space="preserve">30 13006 129/Sv/M E </t>
  </si>
  <si>
    <t xml:space="preserve">31 13007 129/Sv/M E </t>
  </si>
  <si>
    <t xml:space="preserve">32 13008 129/Sv/M E </t>
  </si>
  <si>
    <t xml:space="preserve">41 13017 129/Sv/M U </t>
  </si>
  <si>
    <t xml:space="preserve">42 13018 129/Sv/M U </t>
  </si>
  <si>
    <t xml:space="preserve">43 13019 129/Sv/M U </t>
  </si>
  <si>
    <t xml:space="preserve">44 13020 129/Sv/M U </t>
  </si>
  <si>
    <t xml:space="preserve">45 13021 129/Sv/M U </t>
  </si>
  <si>
    <t xml:space="preserve">38 13014 129/Sv/M U </t>
  </si>
  <si>
    <t xml:space="preserve">39 13015 129/Sv/M U </t>
  </si>
  <si>
    <t xml:space="preserve">40 13016 129/Sv/M U </t>
  </si>
  <si>
    <t xml:space="preserve">49 14449 BXD16 E </t>
  </si>
  <si>
    <t xml:space="preserve">50 14450 BXD16 E </t>
  </si>
  <si>
    <t xml:space="preserve">51 14451 BXD16 E </t>
  </si>
  <si>
    <t xml:space="preserve">52 14452 BXD16 E </t>
  </si>
  <si>
    <t xml:space="preserve">53 14453 BXD16 E </t>
  </si>
  <si>
    <t xml:space="preserve">46 14446 BXD16 E </t>
  </si>
  <si>
    <t xml:space="preserve">54 14454 BXD16 E </t>
  </si>
  <si>
    <t xml:space="preserve">47 14447 BXD16 E </t>
  </si>
  <si>
    <t xml:space="preserve">55 14455 BXD16 E </t>
  </si>
  <si>
    <t xml:space="preserve">48 14448 BXD16 E </t>
  </si>
  <si>
    <t xml:space="preserve">57 14457 BXD16 U </t>
  </si>
  <si>
    <t xml:space="preserve">65 14465 BXD16 U </t>
  </si>
  <si>
    <t xml:space="preserve">58 14458 BXD16 U </t>
  </si>
  <si>
    <t xml:space="preserve">59 14459 BXD16 U </t>
  </si>
  <si>
    <t xml:space="preserve">60 14460 BXD16 U </t>
  </si>
  <si>
    <t xml:space="preserve">61 14461 BXD16 U </t>
  </si>
  <si>
    <t xml:space="preserve">62 14462 BXD16 U </t>
  </si>
  <si>
    <t xml:space="preserve">63 14463 BXD16 U </t>
  </si>
  <si>
    <t xml:space="preserve">64 14464 BXD16 U </t>
  </si>
  <si>
    <t xml:space="preserve">56 14456 BXD16 U </t>
  </si>
  <si>
    <t xml:space="preserve">66 15508 BXD30 E </t>
  </si>
  <si>
    <t xml:space="preserve">67 15509 BXD30 E </t>
  </si>
  <si>
    <t xml:space="preserve">68 15510 BXD30 E </t>
  </si>
  <si>
    <t xml:space="preserve">69 15511 BXD30 E </t>
  </si>
  <si>
    <t xml:space="preserve">70 15512 BXD30 E </t>
  </si>
  <si>
    <t xml:space="preserve">73 15520 BXD30 U </t>
  </si>
  <si>
    <t xml:space="preserve">74 15521 BXD30 U </t>
  </si>
  <si>
    <t xml:space="preserve">75 15522 BXD30 U </t>
  </si>
  <si>
    <t xml:space="preserve">71 15518 BXD30 U </t>
  </si>
  <si>
    <t xml:space="preserve">72 15519 BXD30 U </t>
  </si>
  <si>
    <t xml:space="preserve">76 14916 BXD42 E </t>
  </si>
  <si>
    <t xml:space="preserve">77 14917 BXD42 E </t>
  </si>
  <si>
    <t xml:space="preserve">78 14918 BXD42 E </t>
  </si>
  <si>
    <t xml:space="preserve">79 14919 BXD42 E </t>
  </si>
  <si>
    <t xml:space="preserve">80 14920 BXD42 E </t>
  </si>
  <si>
    <t xml:space="preserve">1 13956 LP1/J U </t>
  </si>
  <si>
    <t xml:space="preserve">9 13964 LP1/J U </t>
  </si>
  <si>
    <t xml:space="preserve">2 13957 LP1/J U </t>
  </si>
  <si>
    <t xml:space="preserve">10 13965 LP1/J U </t>
  </si>
  <si>
    <t xml:space="preserve">3 13958 LP1/J U </t>
  </si>
  <si>
    <t xml:space="preserve">4 13959 LP1/J U </t>
  </si>
  <si>
    <t xml:space="preserve">5 13960 LP1/J U </t>
  </si>
  <si>
    <t xml:space="preserve">6 13961 LP1/J U </t>
  </si>
  <si>
    <t xml:space="preserve">7 13962 LP1/J U </t>
  </si>
  <si>
    <t xml:space="preserve">8 13963 LP1/J U </t>
  </si>
  <si>
    <t xml:space="preserve">17 13972 SOD1/Ei E </t>
  </si>
  <si>
    <t xml:space="preserve">18 13973 SOD1/Ei E </t>
  </si>
  <si>
    <t xml:space="preserve">11 13966 SOD1/Ei E </t>
  </si>
  <si>
    <t xml:space="preserve">19 13974 SOD1/Ei E </t>
  </si>
  <si>
    <t xml:space="preserve">12 13967 SOD1/Ei E </t>
  </si>
  <si>
    <t xml:space="preserve">20 13975 SOD1/Ei E </t>
  </si>
  <si>
    <t xml:space="preserve">13 13968 SOD1/Ei E </t>
  </si>
  <si>
    <t xml:space="preserve">14 13969 SOD1/Ei E </t>
  </si>
  <si>
    <t xml:space="preserve">15 13970 SOD1/Ei E </t>
  </si>
  <si>
    <t xml:space="preserve">16 13971 SOD1/Ei E </t>
  </si>
  <si>
    <t xml:space="preserve">25 13980 SOD1/Ei U </t>
  </si>
  <si>
    <t xml:space="preserve">26 13981 SOD1/Ei U </t>
  </si>
  <si>
    <t xml:space="preserve">27 13982 SOD1/Ei U </t>
  </si>
  <si>
    <t xml:space="preserve">28 13983 SOD1/Ei U </t>
  </si>
  <si>
    <t xml:space="preserve">21 13976 SOD1/Ei U </t>
  </si>
  <si>
    <t xml:space="preserve">29 13984 SOD1/Ei U </t>
  </si>
  <si>
    <t xml:space="preserve">22 13977 SOD1/Ei U </t>
  </si>
  <si>
    <t xml:space="preserve">23 13978 SOD1/Ei U </t>
  </si>
  <si>
    <t xml:space="preserve">24 13979 SOD1/Ei U </t>
  </si>
  <si>
    <t>BXD19</t>
  </si>
  <si>
    <t>BXD29</t>
  </si>
  <si>
    <t>Toll4-/-</t>
  </si>
  <si>
    <t>BXD24</t>
  </si>
  <si>
    <t xml:space="preserve">17 14431 BXD19 E </t>
  </si>
  <si>
    <t xml:space="preserve">18 14432 BXD19 E </t>
  </si>
  <si>
    <t xml:space="preserve">19 14433 BXD19 E </t>
  </si>
  <si>
    <t xml:space="preserve">12 14426 BXD19 E </t>
  </si>
  <si>
    <t xml:space="preserve">20 14434 BXD19 E </t>
  </si>
  <si>
    <t xml:space="preserve">13 14427 BXD19 E </t>
  </si>
  <si>
    <t xml:space="preserve">21 14435 BXD19 E </t>
  </si>
  <si>
    <t xml:space="preserve">14 14428 BXD19 E </t>
  </si>
  <si>
    <t xml:space="preserve">15 14429 BXD19 E </t>
  </si>
  <si>
    <t xml:space="preserve">16 14430 BXD19 E </t>
  </si>
  <si>
    <t xml:space="preserve">25 14439 BXD19 U </t>
  </si>
  <si>
    <t xml:space="preserve">26 14440 BXD19 U </t>
  </si>
  <si>
    <t xml:space="preserve">27 14441 BXD19 U </t>
  </si>
  <si>
    <t xml:space="preserve">28 14442 BXD19 U </t>
  </si>
  <si>
    <t xml:space="preserve">29 14443 BXD19 U </t>
  </si>
  <si>
    <t xml:space="preserve">22 14436 BXD19 U </t>
  </si>
  <si>
    <t xml:space="preserve">30 14444 BXD19 U </t>
  </si>
  <si>
    <t xml:space="preserve">23 14437 BXD19 U </t>
  </si>
  <si>
    <t xml:space="preserve">31 14445 BXD19 U </t>
  </si>
  <si>
    <t xml:space="preserve">24 14438 BXD19 U </t>
  </si>
  <si>
    <t xml:space="preserve">65 15528 BXD24 E </t>
  </si>
  <si>
    <t xml:space="preserve">66 15529 BXD24 E </t>
  </si>
  <si>
    <t xml:space="preserve">67 15538 BXD24 U </t>
  </si>
  <si>
    <t xml:space="preserve">33 16126 BXD29 E </t>
  </si>
  <si>
    <t xml:space="preserve">34 16127 BXD29 E </t>
  </si>
  <si>
    <t xml:space="preserve">35 16128 BXD29 E </t>
  </si>
  <si>
    <t xml:space="preserve">36 16129 BXD29 E </t>
  </si>
  <si>
    <t xml:space="preserve">37 16130 BXD29 E </t>
  </si>
  <si>
    <t xml:space="preserve">38 16131 BXD29 E </t>
  </si>
  <si>
    <t xml:space="preserve">32 16125 BXD29 E </t>
  </si>
  <si>
    <t xml:space="preserve">41 16137 BXD29 U </t>
  </si>
  <si>
    <t xml:space="preserve">42 16138 BXD29 U </t>
  </si>
  <si>
    <t xml:space="preserve">43 16139 BXD29 U </t>
  </si>
  <si>
    <t xml:space="preserve">44 16140 BXD29 U </t>
  </si>
  <si>
    <t xml:space="preserve">45 16141 BXD29 U </t>
  </si>
  <si>
    <t xml:space="preserve">46 16142 BXD29 U </t>
  </si>
  <si>
    <t xml:space="preserve">39 16135 BXD29 U </t>
  </si>
  <si>
    <t xml:space="preserve">40 16136 BXD29 U </t>
  </si>
  <si>
    <t xml:space="preserve">1 14921 BXD42 E </t>
  </si>
  <si>
    <t xml:space="preserve">2 14922 BXD42 E </t>
  </si>
  <si>
    <t xml:space="preserve">3 14923 BXD42 E </t>
  </si>
  <si>
    <t xml:space="preserve">9 14929 BXD42 U </t>
  </si>
  <si>
    <t xml:space="preserve">10 14930 BXD42 U </t>
  </si>
  <si>
    <t xml:space="preserve">11 14931 BXD42 U </t>
  </si>
  <si>
    <t xml:space="preserve">4 14924 BXD42 U </t>
  </si>
  <si>
    <t xml:space="preserve">5 14925 BXD42 U </t>
  </si>
  <si>
    <t xml:space="preserve">6 14926 BXD42 U </t>
  </si>
  <si>
    <t xml:space="preserve">7 14927 BXD42 U </t>
  </si>
  <si>
    <t xml:space="preserve">8 14928 BXD42 U </t>
  </si>
  <si>
    <t xml:space="preserve">49 15615 Toll4-/- E </t>
  </si>
  <si>
    <t xml:space="preserve">50 15616 Toll4-/- E </t>
  </si>
  <si>
    <t xml:space="preserve">51 15617 Toll4-/- E </t>
  </si>
  <si>
    <t xml:space="preserve">52 15618 Toll4-/- E </t>
  </si>
  <si>
    <t xml:space="preserve">53 15619 Toll4-/- E </t>
  </si>
  <si>
    <t xml:space="preserve">54 15620 Toll4-/- E </t>
  </si>
  <si>
    <t xml:space="preserve">47 15613 Toll4-/- E </t>
  </si>
  <si>
    <t xml:space="preserve">55 15621 Toll4-/- E </t>
  </si>
  <si>
    <t xml:space="preserve">48 15614 Toll4-/- E </t>
  </si>
  <si>
    <t xml:space="preserve">57 15623 Toll4-/- U </t>
  </si>
  <si>
    <t xml:space="preserve">58 15624 Toll4-/- U </t>
  </si>
  <si>
    <t xml:space="preserve">59 15625 Toll4-/- U </t>
  </si>
  <si>
    <t xml:space="preserve">60 15626 Toll4-/- U </t>
  </si>
  <si>
    <t xml:space="preserve">61 15627 Toll4-/- U </t>
  </si>
  <si>
    <t xml:space="preserve">62 15628 Toll4-/- U </t>
  </si>
  <si>
    <t xml:space="preserve">63 15629 Toll4-/- U </t>
  </si>
  <si>
    <t xml:space="preserve">64 15630 Toll4-/- U </t>
  </si>
  <si>
    <t xml:space="preserve">56 15622 Toll4-/- U </t>
  </si>
  <si>
    <t>Mean</t>
  </si>
  <si>
    <t>STDEV</t>
  </si>
  <si>
    <t>SEM</t>
  </si>
  <si>
    <t>n</t>
  </si>
  <si>
    <t>TNFalpha levels in Inbred Strains by Luminex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</si>
</sst>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22"/>
  <sheetViews>
    <sheetView workbookViewId="0" topLeftCell="K1">
      <selection activeCell="R3" sqref="R3:V57"/>
    </sheetView>
  </sheetViews>
  <sheetFormatPr defaultColWidth="9.140625" defaultRowHeight="12.75"/>
  <cols>
    <col min="3" max="3" width="13.00390625" style="0" customWidth="1"/>
    <col min="4" max="4" width="4.57421875" style="0" customWidth="1"/>
    <col min="6" max="6" width="23.57421875" style="0" customWidth="1"/>
    <col min="7" max="7" width="4.28125" style="0" customWidth="1"/>
    <col min="14" max="14" width="9.57421875" style="0" bestFit="1" customWidth="1"/>
    <col min="15" max="16" width="9.28125" style="0" bestFit="1" customWidth="1"/>
    <col min="17" max="17" width="9.28125" style="0" customWidth="1"/>
    <col min="18" max="18" width="15.28125" style="0" customWidth="1"/>
    <col min="20" max="20" width="9.57421875" style="0" bestFit="1" customWidth="1"/>
    <col min="21" max="21" width="9.28125" style="0" bestFit="1" customWidth="1"/>
  </cols>
  <sheetData>
    <row r="3" spans="1:22" ht="12.75">
      <c r="A3" s="1"/>
      <c r="B3" s="1"/>
      <c r="C3" s="1"/>
      <c r="I3" s="1" t="s">
        <v>0</v>
      </c>
      <c r="J3" s="1"/>
      <c r="K3" s="1"/>
      <c r="M3" t="s">
        <v>331</v>
      </c>
      <c r="N3" t="s">
        <v>328</v>
      </c>
      <c r="O3" t="s">
        <v>329</v>
      </c>
      <c r="P3" t="s">
        <v>330</v>
      </c>
      <c r="T3" t="s">
        <v>328</v>
      </c>
      <c r="U3" t="s">
        <v>330</v>
      </c>
      <c r="V3" t="s">
        <v>331</v>
      </c>
    </row>
    <row r="4" spans="1:11" ht="12.75">
      <c r="A4" s="1"/>
      <c r="B4" s="1"/>
      <c r="C4" s="1"/>
      <c r="I4" s="1"/>
      <c r="J4" s="1"/>
      <c r="K4" s="1"/>
    </row>
    <row r="5" spans="1:22" ht="12.75">
      <c r="A5">
        <v>17</v>
      </c>
      <c r="B5">
        <v>14293</v>
      </c>
      <c r="C5" t="s">
        <v>19</v>
      </c>
      <c r="D5" t="s">
        <v>2</v>
      </c>
      <c r="F5" t="s">
        <v>21</v>
      </c>
      <c r="H5">
        <v>1</v>
      </c>
      <c r="I5" s="7">
        <v>426.64</v>
      </c>
      <c r="K5" t="str">
        <f>C5</f>
        <v>129/SvIm</v>
      </c>
      <c r="L5" t="str">
        <f>D5</f>
        <v>E</v>
      </c>
      <c r="M5">
        <v>10</v>
      </c>
      <c r="N5" s="7">
        <f>AVERAGE(I5:I14)</f>
        <v>344.525</v>
      </c>
      <c r="O5" s="7">
        <f>STDEV(I5:I14)</f>
        <v>140.08530537973394</v>
      </c>
      <c r="P5" s="7">
        <f>(O5)/(SQRT(10))</f>
        <v>44.298863172019786</v>
      </c>
      <c r="Q5" s="7"/>
      <c r="R5" s="7" t="s">
        <v>173</v>
      </c>
      <c r="S5" t="s">
        <v>2</v>
      </c>
      <c r="T5" s="7">
        <v>661.342857142857</v>
      </c>
      <c r="U5" s="7">
        <v>150.14113765949392</v>
      </c>
      <c r="V5">
        <v>8</v>
      </c>
    </row>
    <row r="6" spans="1:22" ht="12.75">
      <c r="A6">
        <v>25</v>
      </c>
      <c r="B6">
        <v>14301</v>
      </c>
      <c r="C6" t="s">
        <v>19</v>
      </c>
      <c r="D6" t="s">
        <v>2</v>
      </c>
      <c r="F6" t="s">
        <v>29</v>
      </c>
      <c r="H6">
        <f>H5+1</f>
        <v>2</v>
      </c>
      <c r="I6" s="7">
        <v>506.06</v>
      </c>
      <c r="N6" s="7"/>
      <c r="O6" s="7"/>
      <c r="P6" s="7"/>
      <c r="Q6" s="7"/>
      <c r="R6" s="7" t="s">
        <v>173</v>
      </c>
      <c r="S6" t="s">
        <v>11</v>
      </c>
      <c r="T6" s="7">
        <v>27.67375</v>
      </c>
      <c r="U6" s="7">
        <v>7.895709489856771</v>
      </c>
      <c r="V6">
        <v>8</v>
      </c>
    </row>
    <row r="7" spans="1:21" ht="12.75">
      <c r="A7">
        <v>18</v>
      </c>
      <c r="B7">
        <v>14294</v>
      </c>
      <c r="C7" t="s">
        <v>19</v>
      </c>
      <c r="D7" t="s">
        <v>2</v>
      </c>
      <c r="F7" t="s">
        <v>22</v>
      </c>
      <c r="H7">
        <f aca="true" t="shared" si="0" ref="H7:H70">H6+1</f>
        <v>3</v>
      </c>
      <c r="I7" s="7">
        <v>593.57</v>
      </c>
      <c r="N7" s="7"/>
      <c r="O7" s="7"/>
      <c r="P7" s="7"/>
      <c r="Q7" s="7"/>
      <c r="R7" s="7"/>
      <c r="T7" s="7"/>
      <c r="U7" s="7"/>
    </row>
    <row r="8" spans="1:22" ht="12.75">
      <c r="A8">
        <v>19</v>
      </c>
      <c r="B8">
        <v>14295</v>
      </c>
      <c r="C8" t="s">
        <v>19</v>
      </c>
      <c r="D8" t="s">
        <v>2</v>
      </c>
      <c r="F8" t="s">
        <v>23</v>
      </c>
      <c r="H8">
        <f t="shared" si="0"/>
        <v>4</v>
      </c>
      <c r="I8" s="7">
        <v>238.74</v>
      </c>
      <c r="N8" s="7"/>
      <c r="O8" s="7"/>
      <c r="P8" s="7"/>
      <c r="Q8" s="7"/>
      <c r="R8" s="7" t="s">
        <v>19</v>
      </c>
      <c r="S8" t="s">
        <v>2</v>
      </c>
      <c r="T8" s="7">
        <v>344.525</v>
      </c>
      <c r="U8" s="7">
        <v>44.298863172019786</v>
      </c>
      <c r="V8">
        <v>10</v>
      </c>
    </row>
    <row r="9" spans="1:22" ht="12.75">
      <c r="A9">
        <v>20</v>
      </c>
      <c r="B9">
        <v>14296</v>
      </c>
      <c r="C9" t="s">
        <v>19</v>
      </c>
      <c r="D9" t="s">
        <v>2</v>
      </c>
      <c r="F9" t="s">
        <v>24</v>
      </c>
      <c r="H9">
        <f t="shared" si="0"/>
        <v>5</v>
      </c>
      <c r="I9" s="7">
        <v>224.73</v>
      </c>
      <c r="N9" s="7"/>
      <c r="O9" s="7"/>
      <c r="P9" s="7"/>
      <c r="Q9" s="7"/>
      <c r="R9" s="7" t="s">
        <v>19</v>
      </c>
      <c r="S9" t="s">
        <v>11</v>
      </c>
      <c r="T9" s="7">
        <v>0</v>
      </c>
      <c r="U9" s="7">
        <v>0</v>
      </c>
      <c r="V9">
        <v>10</v>
      </c>
    </row>
    <row r="10" spans="1:21" ht="12.75">
      <c r="A10">
        <v>21</v>
      </c>
      <c r="B10">
        <v>14297</v>
      </c>
      <c r="C10" t="s">
        <v>19</v>
      </c>
      <c r="D10" t="s">
        <v>2</v>
      </c>
      <c r="F10" t="s">
        <v>25</v>
      </c>
      <c r="H10">
        <f t="shared" si="0"/>
        <v>6</v>
      </c>
      <c r="I10" s="7">
        <v>404.47</v>
      </c>
      <c r="N10" s="7"/>
      <c r="O10" s="7"/>
      <c r="P10" s="7"/>
      <c r="Q10" s="7"/>
      <c r="R10" s="7"/>
      <c r="T10" s="7"/>
      <c r="U10" s="7"/>
    </row>
    <row r="11" spans="1:22" ht="12.75">
      <c r="A11">
        <v>22</v>
      </c>
      <c r="B11">
        <v>14298</v>
      </c>
      <c r="C11" t="s">
        <v>19</v>
      </c>
      <c r="D11" t="s">
        <v>2</v>
      </c>
      <c r="F11" t="s">
        <v>26</v>
      </c>
      <c r="H11">
        <f t="shared" si="0"/>
        <v>7</v>
      </c>
      <c r="I11" s="7">
        <v>221.74</v>
      </c>
      <c r="N11" s="7"/>
      <c r="O11" s="7"/>
      <c r="P11" s="7"/>
      <c r="Q11" s="7"/>
      <c r="R11" s="7" t="s">
        <v>57</v>
      </c>
      <c r="S11" t="s">
        <v>2</v>
      </c>
      <c r="T11" s="7">
        <v>1340.0837142857142</v>
      </c>
      <c r="U11" s="7">
        <v>94.14095687730989</v>
      </c>
      <c r="V11">
        <v>8</v>
      </c>
    </row>
    <row r="12" spans="1:22" ht="12.75">
      <c r="A12">
        <v>23</v>
      </c>
      <c r="B12">
        <v>14299</v>
      </c>
      <c r="C12" t="s">
        <v>19</v>
      </c>
      <c r="D12" t="s">
        <v>2</v>
      </c>
      <c r="F12" t="s">
        <v>27</v>
      </c>
      <c r="H12">
        <f t="shared" si="0"/>
        <v>8</v>
      </c>
      <c r="I12" s="7">
        <v>220.04</v>
      </c>
      <c r="N12" s="7"/>
      <c r="O12" s="7"/>
      <c r="P12" s="7"/>
      <c r="Q12" s="7"/>
      <c r="R12" s="7" t="s">
        <v>57</v>
      </c>
      <c r="S12" t="s">
        <v>11</v>
      </c>
      <c r="T12" s="7">
        <v>0</v>
      </c>
      <c r="U12" s="7">
        <v>0</v>
      </c>
      <c r="V12">
        <v>8</v>
      </c>
    </row>
    <row r="13" spans="1:21" ht="12.75">
      <c r="A13">
        <v>16</v>
      </c>
      <c r="B13">
        <v>14292</v>
      </c>
      <c r="C13" t="s">
        <v>19</v>
      </c>
      <c r="D13" t="s">
        <v>2</v>
      </c>
      <c r="F13" t="s">
        <v>20</v>
      </c>
      <c r="H13">
        <f t="shared" si="0"/>
        <v>9</v>
      </c>
      <c r="I13" s="7">
        <v>401.75</v>
      </c>
      <c r="N13" s="7"/>
      <c r="O13" s="7"/>
      <c r="P13" s="7"/>
      <c r="Q13" s="7"/>
      <c r="R13" s="7"/>
      <c r="T13" s="7"/>
      <c r="U13" s="7"/>
    </row>
    <row r="14" spans="1:22" ht="12.75">
      <c r="A14">
        <v>24</v>
      </c>
      <c r="B14">
        <v>14300</v>
      </c>
      <c r="C14" t="s">
        <v>19</v>
      </c>
      <c r="D14" t="s">
        <v>2</v>
      </c>
      <c r="F14" t="s">
        <v>28</v>
      </c>
      <c r="H14">
        <f t="shared" si="0"/>
        <v>10</v>
      </c>
      <c r="I14" s="7">
        <v>207.51</v>
      </c>
      <c r="N14" s="7"/>
      <c r="O14" s="7"/>
      <c r="P14" s="7"/>
      <c r="Q14" s="7"/>
      <c r="R14" s="7" t="s">
        <v>174</v>
      </c>
      <c r="S14" t="s">
        <v>2</v>
      </c>
      <c r="T14" s="7">
        <v>372.16777777777776</v>
      </c>
      <c r="U14" s="7">
        <v>49.50998170340613</v>
      </c>
      <c r="V14">
        <v>10</v>
      </c>
    </row>
    <row r="15" spans="1:22" ht="12.75">
      <c r="A15">
        <v>33</v>
      </c>
      <c r="B15">
        <v>14309</v>
      </c>
      <c r="C15" t="s">
        <v>19</v>
      </c>
      <c r="D15" t="s">
        <v>11</v>
      </c>
      <c r="F15" t="s">
        <v>37</v>
      </c>
      <c r="H15">
        <v>1</v>
      </c>
      <c r="I15" s="7">
        <v>0</v>
      </c>
      <c r="K15" t="str">
        <f>C15</f>
        <v>129/SvIm</v>
      </c>
      <c r="L15" t="str">
        <f>D15</f>
        <v>U</v>
      </c>
      <c r="M15">
        <v>10</v>
      </c>
      <c r="N15" s="7">
        <f>AVERAGE(I15:I24)</f>
        <v>0</v>
      </c>
      <c r="O15" s="7">
        <f>STDEV(I15:I24)</f>
        <v>0</v>
      </c>
      <c r="P15" s="7">
        <f>(O15)/(SQRT(10))</f>
        <v>0</v>
      </c>
      <c r="Q15" s="7"/>
      <c r="R15" s="7" t="s">
        <v>174</v>
      </c>
      <c r="S15" t="s">
        <v>11</v>
      </c>
      <c r="T15" s="7">
        <v>0</v>
      </c>
      <c r="U15" s="7">
        <v>0</v>
      </c>
      <c r="V15">
        <v>10</v>
      </c>
    </row>
    <row r="16" spans="1:21" ht="12.75">
      <c r="A16">
        <v>26</v>
      </c>
      <c r="B16">
        <v>14302</v>
      </c>
      <c r="C16" t="s">
        <v>19</v>
      </c>
      <c r="D16" t="s">
        <v>11</v>
      </c>
      <c r="F16" t="s">
        <v>30</v>
      </c>
      <c r="H16">
        <f t="shared" si="0"/>
        <v>2</v>
      </c>
      <c r="I16" s="7">
        <v>0</v>
      </c>
      <c r="N16" s="7"/>
      <c r="O16" s="7"/>
      <c r="P16" s="7"/>
      <c r="Q16" s="7"/>
      <c r="R16" s="7"/>
      <c r="T16" s="7"/>
      <c r="U16" s="7"/>
    </row>
    <row r="17" spans="1:22" ht="12.75">
      <c r="A17">
        <v>34</v>
      </c>
      <c r="B17">
        <v>14310</v>
      </c>
      <c r="C17" t="s">
        <v>19</v>
      </c>
      <c r="D17" t="s">
        <v>11</v>
      </c>
      <c r="F17" t="s">
        <v>38</v>
      </c>
      <c r="H17">
        <f t="shared" si="0"/>
        <v>3</v>
      </c>
      <c r="I17" s="7">
        <v>0</v>
      </c>
      <c r="N17" s="7"/>
      <c r="O17" s="7"/>
      <c r="P17" s="7"/>
      <c r="Q17" s="7"/>
      <c r="R17" s="7" t="s">
        <v>257</v>
      </c>
      <c r="S17" t="s">
        <v>2</v>
      </c>
      <c r="T17" s="7">
        <v>403.355</v>
      </c>
      <c r="U17" s="7">
        <v>72.09207709974487</v>
      </c>
      <c r="V17">
        <v>10</v>
      </c>
    </row>
    <row r="18" spans="1:22" ht="12.75">
      <c r="A18">
        <v>27</v>
      </c>
      <c r="B18">
        <v>14303</v>
      </c>
      <c r="C18" t="s">
        <v>19</v>
      </c>
      <c r="D18" t="s">
        <v>11</v>
      </c>
      <c r="F18" t="s">
        <v>31</v>
      </c>
      <c r="H18">
        <f t="shared" si="0"/>
        <v>4</v>
      </c>
      <c r="I18" s="7">
        <v>0</v>
      </c>
      <c r="N18" s="7"/>
      <c r="O18" s="7"/>
      <c r="P18" s="7"/>
      <c r="Q18" s="7"/>
      <c r="R18" s="7" t="s">
        <v>257</v>
      </c>
      <c r="S18" t="s">
        <v>11</v>
      </c>
      <c r="T18" s="7">
        <v>1.497</v>
      </c>
      <c r="U18" s="7">
        <v>1.497</v>
      </c>
      <c r="V18">
        <v>10</v>
      </c>
    </row>
    <row r="19" spans="1:21" ht="12.75">
      <c r="A19">
        <v>35</v>
      </c>
      <c r="B19">
        <v>14311</v>
      </c>
      <c r="C19" t="s">
        <v>19</v>
      </c>
      <c r="D19" t="s">
        <v>11</v>
      </c>
      <c r="F19" t="s">
        <v>39</v>
      </c>
      <c r="H19">
        <f t="shared" si="0"/>
        <v>5</v>
      </c>
      <c r="I19" s="7">
        <v>0</v>
      </c>
      <c r="N19" s="7"/>
      <c r="O19" s="7"/>
      <c r="P19" s="7"/>
      <c r="Q19" s="7"/>
      <c r="R19" s="7"/>
      <c r="T19" s="7"/>
      <c r="U19" s="7"/>
    </row>
    <row r="20" spans="1:22" ht="12.75">
      <c r="A20">
        <v>28</v>
      </c>
      <c r="B20">
        <v>14304</v>
      </c>
      <c r="C20" t="s">
        <v>19</v>
      </c>
      <c r="D20" t="s">
        <v>11</v>
      </c>
      <c r="F20" t="s">
        <v>32</v>
      </c>
      <c r="H20">
        <f t="shared" si="0"/>
        <v>6</v>
      </c>
      <c r="I20" s="7">
        <v>0</v>
      </c>
      <c r="N20" s="7"/>
      <c r="O20" s="7"/>
      <c r="P20" s="7"/>
      <c r="Q20" s="7"/>
      <c r="R20" s="7" t="s">
        <v>260</v>
      </c>
      <c r="S20" t="s">
        <v>2</v>
      </c>
      <c r="T20" s="7">
        <v>176.18</v>
      </c>
      <c r="U20" s="7">
        <v>107.65</v>
      </c>
      <c r="V20">
        <v>2</v>
      </c>
    </row>
    <row r="21" spans="1:22" ht="12.75">
      <c r="A21">
        <v>29</v>
      </c>
      <c r="B21">
        <v>14305</v>
      </c>
      <c r="C21" t="s">
        <v>19</v>
      </c>
      <c r="D21" t="s">
        <v>11</v>
      </c>
      <c r="F21" t="s">
        <v>33</v>
      </c>
      <c r="H21">
        <f t="shared" si="0"/>
        <v>7</v>
      </c>
      <c r="I21" s="7">
        <v>0</v>
      </c>
      <c r="N21" s="7"/>
      <c r="O21" s="7"/>
      <c r="P21" s="7"/>
      <c r="Q21" s="7"/>
      <c r="R21" s="7" t="s">
        <v>260</v>
      </c>
      <c r="S21" t="s">
        <v>11</v>
      </c>
      <c r="T21" s="7">
        <v>0</v>
      </c>
      <c r="U21" s="7">
        <v>0</v>
      </c>
      <c r="V21">
        <v>1</v>
      </c>
    </row>
    <row r="22" spans="1:21" ht="12.75">
      <c r="A22">
        <v>30</v>
      </c>
      <c r="B22">
        <v>14306</v>
      </c>
      <c r="C22" t="s">
        <v>19</v>
      </c>
      <c r="D22" t="s">
        <v>11</v>
      </c>
      <c r="F22" t="s">
        <v>34</v>
      </c>
      <c r="H22">
        <f t="shared" si="0"/>
        <v>8</v>
      </c>
      <c r="I22" s="7">
        <v>0</v>
      </c>
      <c r="N22" s="7"/>
      <c r="O22" s="7"/>
      <c r="P22" s="7"/>
      <c r="Q22" s="7"/>
      <c r="R22" s="7"/>
      <c r="T22" s="7"/>
      <c r="U22" s="7"/>
    </row>
    <row r="23" spans="1:22" ht="12.75">
      <c r="A23">
        <v>31</v>
      </c>
      <c r="B23">
        <v>14307</v>
      </c>
      <c r="C23" t="s">
        <v>19</v>
      </c>
      <c r="D23" t="s">
        <v>11</v>
      </c>
      <c r="F23" t="s">
        <v>35</v>
      </c>
      <c r="H23">
        <f t="shared" si="0"/>
        <v>9</v>
      </c>
      <c r="I23" s="7">
        <v>0</v>
      </c>
      <c r="N23" s="7"/>
      <c r="O23" s="7"/>
      <c r="P23" s="7"/>
      <c r="Q23" s="7"/>
      <c r="R23" s="7" t="s">
        <v>258</v>
      </c>
      <c r="S23" t="s">
        <v>2</v>
      </c>
      <c r="T23" s="7">
        <v>1.3942857142857144</v>
      </c>
      <c r="U23" s="7">
        <v>1.3942857142857141</v>
      </c>
      <c r="V23">
        <v>7</v>
      </c>
    </row>
    <row r="24" spans="1:22" ht="12.75">
      <c r="A24">
        <v>32</v>
      </c>
      <c r="B24">
        <v>14308</v>
      </c>
      <c r="C24" t="s">
        <v>19</v>
      </c>
      <c r="D24" t="s">
        <v>11</v>
      </c>
      <c r="F24" t="s">
        <v>36</v>
      </c>
      <c r="H24">
        <f t="shared" si="0"/>
        <v>10</v>
      </c>
      <c r="I24" s="7">
        <v>0</v>
      </c>
      <c r="N24" s="7"/>
      <c r="O24" s="7"/>
      <c r="P24" s="7"/>
      <c r="Q24" s="7"/>
      <c r="R24" s="7" t="s">
        <v>258</v>
      </c>
      <c r="S24" t="s">
        <v>11</v>
      </c>
      <c r="T24" s="7">
        <v>0</v>
      </c>
      <c r="U24" s="7">
        <v>0</v>
      </c>
      <c r="V24">
        <v>8</v>
      </c>
    </row>
    <row r="25" spans="1:21" ht="12.75">
      <c r="A25">
        <v>57</v>
      </c>
      <c r="B25">
        <v>13084</v>
      </c>
      <c r="C25" t="s">
        <v>57</v>
      </c>
      <c r="D25" t="s">
        <v>2</v>
      </c>
      <c r="F25" t="s">
        <v>63</v>
      </c>
      <c r="H25">
        <v>1</v>
      </c>
      <c r="I25" s="7">
        <v>1211.53</v>
      </c>
      <c r="K25" t="str">
        <f>C25</f>
        <v>Balb/cJ</v>
      </c>
      <c r="L25" t="str">
        <f>D25</f>
        <v>E</v>
      </c>
      <c r="M25">
        <v>8</v>
      </c>
      <c r="N25" s="7">
        <f>AVERAGE(I25:I32)</f>
        <v>1340.0837142857142</v>
      </c>
      <c r="O25" s="7">
        <f>STDEV(I25:I32)</f>
        <v>266.2708359813447</v>
      </c>
      <c r="P25" s="7">
        <f>(O25)/(SQRT(8))</f>
        <v>94.14095687730989</v>
      </c>
      <c r="Q25" s="7"/>
      <c r="R25" s="7"/>
      <c r="T25" s="7"/>
      <c r="U25" s="7"/>
    </row>
    <row r="26" spans="1:22" ht="12.75">
      <c r="A26">
        <v>58</v>
      </c>
      <c r="B26">
        <v>13085</v>
      </c>
      <c r="C26" t="s">
        <v>57</v>
      </c>
      <c r="D26" t="s">
        <v>2</v>
      </c>
      <c r="F26" t="s">
        <v>64</v>
      </c>
      <c r="H26">
        <f t="shared" si="0"/>
        <v>2</v>
      </c>
      <c r="I26" s="7">
        <v>1682.6</v>
      </c>
      <c r="N26" s="7"/>
      <c r="O26" s="7"/>
      <c r="P26" s="7"/>
      <c r="Q26" s="7"/>
      <c r="R26" s="7" t="s">
        <v>175</v>
      </c>
      <c r="S26" t="s">
        <v>2</v>
      </c>
      <c r="T26" s="7">
        <v>1110.806</v>
      </c>
      <c r="U26" s="7">
        <v>126.92434158190466</v>
      </c>
      <c r="V26">
        <v>5</v>
      </c>
    </row>
    <row r="27" spans="1:22" ht="12.75">
      <c r="A27">
        <v>59</v>
      </c>
      <c r="B27">
        <v>13086</v>
      </c>
      <c r="C27" t="s">
        <v>57</v>
      </c>
      <c r="D27" t="s">
        <v>2</v>
      </c>
      <c r="F27" t="s">
        <v>65</v>
      </c>
      <c r="H27">
        <f t="shared" si="0"/>
        <v>3</v>
      </c>
      <c r="I27" s="7">
        <v>856.15</v>
      </c>
      <c r="N27" s="7"/>
      <c r="O27" s="7"/>
      <c r="P27" s="7"/>
      <c r="Q27" s="7"/>
      <c r="R27" s="7" t="s">
        <v>175</v>
      </c>
      <c r="S27" t="s">
        <v>11</v>
      </c>
      <c r="T27" s="7">
        <v>0</v>
      </c>
      <c r="U27" s="7">
        <v>0</v>
      </c>
      <c r="V27">
        <v>5</v>
      </c>
    </row>
    <row r="28" spans="1:21" ht="12.75">
      <c r="A28">
        <v>52</v>
      </c>
      <c r="B28">
        <v>13079</v>
      </c>
      <c r="C28" t="s">
        <v>57</v>
      </c>
      <c r="D28" t="s">
        <v>2</v>
      </c>
      <c r="F28" t="s">
        <v>58</v>
      </c>
      <c r="H28">
        <f t="shared" si="0"/>
        <v>4</v>
      </c>
      <c r="I28" s="7">
        <v>1376.89</v>
      </c>
      <c r="N28" s="7"/>
      <c r="O28" s="7"/>
      <c r="P28" s="7"/>
      <c r="Q28" s="7"/>
      <c r="R28" s="7"/>
      <c r="T28" s="7"/>
      <c r="U28" s="7"/>
    </row>
    <row r="29" spans="1:22" ht="12.75">
      <c r="A29">
        <v>53</v>
      </c>
      <c r="B29">
        <v>13080</v>
      </c>
      <c r="C29" t="s">
        <v>57</v>
      </c>
      <c r="D29" t="s">
        <v>2</v>
      </c>
      <c r="F29" t="s">
        <v>59</v>
      </c>
      <c r="H29">
        <f t="shared" si="0"/>
        <v>5</v>
      </c>
      <c r="I29" s="7">
        <v>1284.06</v>
      </c>
      <c r="N29" s="7"/>
      <c r="O29" s="7"/>
      <c r="P29" s="7"/>
      <c r="Q29" s="7"/>
      <c r="R29" s="7" t="s">
        <v>176</v>
      </c>
      <c r="S29" t="s">
        <v>2</v>
      </c>
      <c r="T29" s="7">
        <v>408.6433333333334</v>
      </c>
      <c r="U29" s="7">
        <v>103.56801473564676</v>
      </c>
      <c r="V29">
        <v>8</v>
      </c>
    </row>
    <row r="30" spans="1:22" ht="12.75">
      <c r="A30">
        <v>54</v>
      </c>
      <c r="B30">
        <v>13081</v>
      </c>
      <c r="C30" t="s">
        <v>57</v>
      </c>
      <c r="D30" t="s">
        <v>2</v>
      </c>
      <c r="F30" t="s">
        <v>60</v>
      </c>
      <c r="H30">
        <f t="shared" si="0"/>
        <v>6</v>
      </c>
      <c r="I30" s="7">
        <v>1282.2459999999999</v>
      </c>
      <c r="N30" s="7"/>
      <c r="O30" s="7"/>
      <c r="P30" s="7"/>
      <c r="Q30" s="7"/>
      <c r="R30" s="7" t="s">
        <v>176</v>
      </c>
      <c r="S30" t="s">
        <v>11</v>
      </c>
      <c r="T30" s="7">
        <v>0</v>
      </c>
      <c r="U30" s="7">
        <v>0</v>
      </c>
      <c r="V30">
        <v>8</v>
      </c>
    </row>
    <row r="31" spans="1:21" ht="12.75">
      <c r="A31">
        <v>55</v>
      </c>
      <c r="B31">
        <v>13082</v>
      </c>
      <c r="C31" t="s">
        <v>57</v>
      </c>
      <c r="D31" t="s">
        <v>2</v>
      </c>
      <c r="F31" t="s">
        <v>61</v>
      </c>
      <c r="H31">
        <f t="shared" si="0"/>
        <v>7</v>
      </c>
      <c r="I31" s="7">
        <v>1687.11</v>
      </c>
      <c r="N31" s="7"/>
      <c r="O31" s="7"/>
      <c r="P31" s="7"/>
      <c r="Q31" s="7"/>
      <c r="R31" s="7"/>
      <c r="T31" s="7"/>
      <c r="U31" s="7"/>
    </row>
    <row r="32" spans="1:22" ht="12.75">
      <c r="A32">
        <v>56</v>
      </c>
      <c r="B32">
        <v>13083</v>
      </c>
      <c r="C32" t="s">
        <v>57</v>
      </c>
      <c r="D32" t="s">
        <v>2</v>
      </c>
      <c r="F32" t="s">
        <v>62</v>
      </c>
      <c r="H32">
        <f t="shared" si="0"/>
        <v>8</v>
      </c>
      <c r="I32" s="7">
        <v>1340.0837142857142</v>
      </c>
      <c r="N32" s="7"/>
      <c r="O32" s="7"/>
      <c r="P32" s="7"/>
      <c r="Q32" s="7"/>
      <c r="R32" s="7" t="s">
        <v>74</v>
      </c>
      <c r="S32" t="s">
        <v>2</v>
      </c>
      <c r="T32" s="7">
        <v>0</v>
      </c>
      <c r="U32" s="7">
        <v>0</v>
      </c>
      <c r="V32">
        <v>10</v>
      </c>
    </row>
    <row r="33" spans="1:22" ht="12.75">
      <c r="A33">
        <v>65</v>
      </c>
      <c r="B33">
        <v>13092</v>
      </c>
      <c r="C33" t="s">
        <v>57</v>
      </c>
      <c r="D33" t="s">
        <v>11</v>
      </c>
      <c r="F33" t="s">
        <v>71</v>
      </c>
      <c r="H33">
        <v>1</v>
      </c>
      <c r="I33" s="7">
        <v>0</v>
      </c>
      <c r="K33" t="str">
        <f>C33</f>
        <v>Balb/cJ</v>
      </c>
      <c r="L33" t="str">
        <f>D33</f>
        <v>U</v>
      </c>
      <c r="M33">
        <v>8</v>
      </c>
      <c r="N33" s="7">
        <f>AVERAGE(I33:I40)</f>
        <v>0</v>
      </c>
      <c r="O33" s="7">
        <f>STDEV(I33:I40)</f>
        <v>0</v>
      </c>
      <c r="P33" s="7">
        <f>(O33)/(SQRT(8))</f>
        <v>0</v>
      </c>
      <c r="Q33" s="7"/>
      <c r="R33" s="7" t="s">
        <v>74</v>
      </c>
      <c r="S33" t="s">
        <v>11</v>
      </c>
      <c r="T33" s="7">
        <v>1.2964285714285713</v>
      </c>
      <c r="U33" s="7">
        <v>0.8450209311902633</v>
      </c>
      <c r="V33">
        <v>10</v>
      </c>
    </row>
    <row r="34" spans="1:22" ht="12.75">
      <c r="A34">
        <v>66</v>
      </c>
      <c r="B34">
        <v>13093</v>
      </c>
      <c r="C34" t="s">
        <v>57</v>
      </c>
      <c r="D34" t="s">
        <v>11</v>
      </c>
      <c r="F34" t="s">
        <v>72</v>
      </c>
      <c r="H34">
        <f t="shared" si="0"/>
        <v>2</v>
      </c>
      <c r="I34" s="7">
        <v>0</v>
      </c>
      <c r="N34" s="7"/>
      <c r="O34" s="7"/>
      <c r="P34" s="7"/>
      <c r="Q34" s="7"/>
      <c r="R34" s="7"/>
      <c r="T34" s="7"/>
      <c r="U34" s="7"/>
      <c r="V34" s="7"/>
    </row>
    <row r="35" spans="1:22" ht="12.75">
      <c r="A35">
        <v>67</v>
      </c>
      <c r="B35">
        <v>13094</v>
      </c>
      <c r="C35" t="s">
        <v>57</v>
      </c>
      <c r="D35" t="s">
        <v>11</v>
      </c>
      <c r="F35" t="s">
        <v>73</v>
      </c>
      <c r="H35">
        <f t="shared" si="0"/>
        <v>3</v>
      </c>
      <c r="I35" s="7">
        <v>0</v>
      </c>
      <c r="N35" s="7"/>
      <c r="O35" s="7"/>
      <c r="P35" s="7"/>
      <c r="Q35" s="7"/>
      <c r="R35" s="7" t="s">
        <v>119</v>
      </c>
      <c r="S35" t="s">
        <v>2</v>
      </c>
      <c r="T35" s="7">
        <v>5.305</v>
      </c>
      <c r="U35" s="7">
        <v>2.320927616277596</v>
      </c>
      <c r="V35">
        <v>10</v>
      </c>
    </row>
    <row r="36" spans="1:22" ht="12.75">
      <c r="A36">
        <v>60</v>
      </c>
      <c r="B36">
        <v>13087</v>
      </c>
      <c r="C36" t="s">
        <v>57</v>
      </c>
      <c r="D36" t="s">
        <v>11</v>
      </c>
      <c r="F36" t="s">
        <v>66</v>
      </c>
      <c r="H36">
        <f t="shared" si="0"/>
        <v>4</v>
      </c>
      <c r="I36" s="7">
        <v>0</v>
      </c>
      <c r="N36" s="7"/>
      <c r="O36" s="7"/>
      <c r="P36" s="7"/>
      <c r="Q36" s="7"/>
      <c r="R36" s="7" t="s">
        <v>119</v>
      </c>
      <c r="S36" t="s">
        <v>11</v>
      </c>
      <c r="T36" s="7">
        <v>0</v>
      </c>
      <c r="U36" s="7">
        <v>0</v>
      </c>
      <c r="V36">
        <v>10</v>
      </c>
    </row>
    <row r="37" spans="1:21" ht="12.75">
      <c r="A37">
        <v>61</v>
      </c>
      <c r="B37">
        <v>13088</v>
      </c>
      <c r="C37" t="s">
        <v>57</v>
      </c>
      <c r="D37" t="s">
        <v>11</v>
      </c>
      <c r="F37" t="s">
        <v>67</v>
      </c>
      <c r="H37">
        <f t="shared" si="0"/>
        <v>5</v>
      </c>
      <c r="I37" s="7">
        <v>0</v>
      </c>
      <c r="N37" s="7"/>
      <c r="O37" s="7"/>
      <c r="P37" s="7"/>
      <c r="Q37" s="7"/>
      <c r="R37" s="7"/>
      <c r="T37" s="7"/>
      <c r="U37" s="7"/>
    </row>
    <row r="38" spans="1:22" ht="12.75">
      <c r="A38">
        <v>62</v>
      </c>
      <c r="B38">
        <v>13089</v>
      </c>
      <c r="C38" t="s">
        <v>57</v>
      </c>
      <c r="D38" t="s">
        <v>11</v>
      </c>
      <c r="F38" t="s">
        <v>68</v>
      </c>
      <c r="H38">
        <f t="shared" si="0"/>
        <v>6</v>
      </c>
      <c r="I38" s="7">
        <v>0</v>
      </c>
      <c r="N38" s="7"/>
      <c r="O38" s="7"/>
      <c r="P38" s="7"/>
      <c r="Q38" s="7"/>
      <c r="R38" s="7" t="s">
        <v>1</v>
      </c>
      <c r="S38" t="s">
        <v>2</v>
      </c>
      <c r="T38" s="7">
        <v>403.31125</v>
      </c>
      <c r="U38" s="7">
        <v>99.77335502523238</v>
      </c>
      <c r="V38">
        <v>8</v>
      </c>
    </row>
    <row r="39" spans="1:22" ht="12.75">
      <c r="A39">
        <v>63</v>
      </c>
      <c r="B39">
        <v>13090</v>
      </c>
      <c r="C39" t="s">
        <v>57</v>
      </c>
      <c r="D39" t="s">
        <v>11</v>
      </c>
      <c r="F39" t="s">
        <v>69</v>
      </c>
      <c r="H39">
        <f t="shared" si="0"/>
        <v>7</v>
      </c>
      <c r="I39" s="7">
        <v>0</v>
      </c>
      <c r="N39" s="7"/>
      <c r="O39" s="7"/>
      <c r="P39" s="7"/>
      <c r="Q39" s="7"/>
      <c r="R39" s="7" t="s">
        <v>1</v>
      </c>
      <c r="S39" t="s">
        <v>11</v>
      </c>
      <c r="T39" s="7">
        <v>0</v>
      </c>
      <c r="U39" s="7">
        <v>0</v>
      </c>
      <c r="V39">
        <v>7</v>
      </c>
    </row>
    <row r="40" spans="1:21" ht="12.75">
      <c r="A40">
        <v>64</v>
      </c>
      <c r="B40">
        <v>13091</v>
      </c>
      <c r="C40" t="s">
        <v>57</v>
      </c>
      <c r="D40" t="s">
        <v>11</v>
      </c>
      <c r="F40" t="s">
        <v>70</v>
      </c>
      <c r="H40">
        <f t="shared" si="0"/>
        <v>8</v>
      </c>
      <c r="I40" s="7">
        <v>0</v>
      </c>
      <c r="N40" s="7"/>
      <c r="O40" s="7"/>
      <c r="P40" s="7"/>
      <c r="Q40" s="7"/>
      <c r="R40" s="7"/>
      <c r="T40" s="7"/>
      <c r="U40" s="7"/>
    </row>
    <row r="41" spans="1:22" ht="12.75">
      <c r="A41">
        <v>73</v>
      </c>
      <c r="B41">
        <v>13359</v>
      </c>
      <c r="C41" t="s">
        <v>74</v>
      </c>
      <c r="D41" t="s">
        <v>2</v>
      </c>
      <c r="F41" t="s">
        <v>80</v>
      </c>
      <c r="H41">
        <v>1</v>
      </c>
      <c r="I41" s="7">
        <v>0</v>
      </c>
      <c r="K41" t="str">
        <f>C41</f>
        <v>C3H/HEJ</v>
      </c>
      <c r="L41" t="str">
        <f>D41</f>
        <v>E</v>
      </c>
      <c r="M41">
        <v>10</v>
      </c>
      <c r="N41" s="7">
        <f>AVERAGE(I41:I50)</f>
        <v>0</v>
      </c>
      <c r="O41" s="7">
        <f>STDEV(I41:I50)</f>
        <v>0</v>
      </c>
      <c r="P41" s="7">
        <f>(O41)/(SQRT(10))</f>
        <v>0</v>
      </c>
      <c r="Q41" s="7"/>
      <c r="R41" s="7" t="s">
        <v>95</v>
      </c>
      <c r="S41" t="s">
        <v>2</v>
      </c>
      <c r="T41" s="7">
        <v>573.6643333333334</v>
      </c>
      <c r="U41" s="7">
        <v>88.1644554482818</v>
      </c>
      <c r="V41">
        <v>15</v>
      </c>
    </row>
    <row r="42" spans="1:22" ht="12.75">
      <c r="A42">
        <v>74</v>
      </c>
      <c r="B42">
        <v>13360</v>
      </c>
      <c r="C42" t="s">
        <v>74</v>
      </c>
      <c r="D42" t="s">
        <v>2</v>
      </c>
      <c r="F42" t="s">
        <v>81</v>
      </c>
      <c r="H42">
        <f t="shared" si="0"/>
        <v>2</v>
      </c>
      <c r="I42" s="7">
        <v>0</v>
      </c>
      <c r="N42" s="7"/>
      <c r="O42" s="7"/>
      <c r="P42" s="7"/>
      <c r="Q42" s="7"/>
      <c r="R42" s="7" t="s">
        <v>95</v>
      </c>
      <c r="S42" t="s">
        <v>11</v>
      </c>
      <c r="T42" s="7">
        <v>1.81625</v>
      </c>
      <c r="U42" s="7">
        <v>1.239083672805951</v>
      </c>
      <c r="V42">
        <v>8</v>
      </c>
    </row>
    <row r="43" spans="1:21" ht="12.75">
      <c r="A43">
        <v>75</v>
      </c>
      <c r="B43">
        <v>13361</v>
      </c>
      <c r="C43" t="s">
        <v>74</v>
      </c>
      <c r="D43" t="s">
        <v>2</v>
      </c>
      <c r="F43" t="s">
        <v>82</v>
      </c>
      <c r="H43">
        <f t="shared" si="0"/>
        <v>3</v>
      </c>
      <c r="I43" s="7">
        <v>0</v>
      </c>
      <c r="N43" s="7"/>
      <c r="O43" s="7"/>
      <c r="P43" s="7"/>
      <c r="Q43" s="7"/>
      <c r="R43" s="7"/>
      <c r="T43" s="7"/>
      <c r="U43" s="7"/>
    </row>
    <row r="44" spans="1:22" ht="12.75">
      <c r="A44">
        <v>68</v>
      </c>
      <c r="B44">
        <v>13354</v>
      </c>
      <c r="C44" t="s">
        <v>74</v>
      </c>
      <c r="D44" t="s">
        <v>2</v>
      </c>
      <c r="F44" t="s">
        <v>75</v>
      </c>
      <c r="H44">
        <f t="shared" si="0"/>
        <v>4</v>
      </c>
      <c r="I44" s="7">
        <v>0</v>
      </c>
      <c r="N44" s="7"/>
      <c r="O44" s="7"/>
      <c r="P44" s="7"/>
      <c r="Q44" s="7"/>
      <c r="R44" s="7" t="s">
        <v>40</v>
      </c>
      <c r="S44" t="s">
        <v>2</v>
      </c>
      <c r="T44" s="7">
        <v>999.7887500000002</v>
      </c>
      <c r="U44" s="7">
        <v>87.05082330039596</v>
      </c>
      <c r="V44">
        <v>8</v>
      </c>
    </row>
    <row r="45" spans="1:22" ht="12.75">
      <c r="A45">
        <v>76</v>
      </c>
      <c r="B45">
        <v>13362</v>
      </c>
      <c r="C45" t="s">
        <v>74</v>
      </c>
      <c r="D45" t="s">
        <v>2</v>
      </c>
      <c r="F45" t="s">
        <v>83</v>
      </c>
      <c r="H45">
        <f t="shared" si="0"/>
        <v>5</v>
      </c>
      <c r="I45" s="7">
        <v>0</v>
      </c>
      <c r="N45" s="7"/>
      <c r="O45" s="7"/>
      <c r="P45" s="7"/>
      <c r="Q45" s="7"/>
      <c r="R45" s="7" t="s">
        <v>40</v>
      </c>
      <c r="S45" t="s">
        <v>11</v>
      </c>
      <c r="T45" s="7">
        <v>0</v>
      </c>
      <c r="U45" s="7">
        <v>0</v>
      </c>
      <c r="V45">
        <v>8</v>
      </c>
    </row>
    <row r="46" spans="1:21" ht="12.75">
      <c r="A46">
        <v>69</v>
      </c>
      <c r="B46">
        <v>13355</v>
      </c>
      <c r="C46" t="s">
        <v>74</v>
      </c>
      <c r="D46" t="s">
        <v>2</v>
      </c>
      <c r="F46" t="s">
        <v>76</v>
      </c>
      <c r="H46">
        <f t="shared" si="0"/>
        <v>6</v>
      </c>
      <c r="I46" s="7">
        <v>0</v>
      </c>
      <c r="N46" s="7"/>
      <c r="O46" s="7"/>
      <c r="P46" s="7"/>
      <c r="Q46" s="7"/>
      <c r="R46" s="7"/>
      <c r="T46" s="7"/>
      <c r="U46" s="7"/>
    </row>
    <row r="47" spans="1:22" ht="12.75">
      <c r="A47">
        <v>77</v>
      </c>
      <c r="B47">
        <v>13363</v>
      </c>
      <c r="C47" t="s">
        <v>74</v>
      </c>
      <c r="D47" t="s">
        <v>2</v>
      </c>
      <c r="F47" t="s">
        <v>84</v>
      </c>
      <c r="H47">
        <f t="shared" si="0"/>
        <v>7</v>
      </c>
      <c r="I47" s="7">
        <v>0</v>
      </c>
      <c r="N47" s="7"/>
      <c r="O47" s="7"/>
      <c r="P47" s="7"/>
      <c r="Q47" s="7"/>
      <c r="R47" s="7" t="s">
        <v>161</v>
      </c>
      <c r="S47" t="s">
        <v>2</v>
      </c>
      <c r="T47" s="7">
        <v>405.016</v>
      </c>
      <c r="U47" s="7">
        <v>47.27248826866539</v>
      </c>
      <c r="V47">
        <v>10</v>
      </c>
    </row>
    <row r="48" spans="1:22" ht="12.75">
      <c r="A48">
        <v>70</v>
      </c>
      <c r="B48">
        <v>13356</v>
      </c>
      <c r="C48" t="s">
        <v>74</v>
      </c>
      <c r="D48" t="s">
        <v>2</v>
      </c>
      <c r="F48" t="s">
        <v>77</v>
      </c>
      <c r="H48">
        <f t="shared" si="0"/>
        <v>8</v>
      </c>
      <c r="I48" s="7">
        <v>0</v>
      </c>
      <c r="N48" s="7"/>
      <c r="O48" s="7"/>
      <c r="P48" s="7"/>
      <c r="Q48" s="7"/>
      <c r="R48" s="7" t="s">
        <v>161</v>
      </c>
      <c r="S48" t="s">
        <v>11</v>
      </c>
      <c r="T48" s="7">
        <v>0.273</v>
      </c>
      <c r="U48" s="7">
        <v>0.27299999999999996</v>
      </c>
      <c r="V48">
        <v>10</v>
      </c>
    </row>
    <row r="49" spans="1:21" ht="12.75">
      <c r="A49">
        <v>71</v>
      </c>
      <c r="B49">
        <v>13357</v>
      </c>
      <c r="C49" t="s">
        <v>74</v>
      </c>
      <c r="D49" t="s">
        <v>2</v>
      </c>
      <c r="F49" t="s">
        <v>78</v>
      </c>
      <c r="H49">
        <f t="shared" si="0"/>
        <v>9</v>
      </c>
      <c r="I49" s="7">
        <v>0</v>
      </c>
      <c r="N49" s="7"/>
      <c r="O49" s="7"/>
      <c r="P49" s="7"/>
      <c r="Q49" s="7"/>
      <c r="R49" s="7"/>
      <c r="T49" s="7"/>
      <c r="U49" s="7"/>
    </row>
    <row r="50" spans="1:22" ht="12.75">
      <c r="A50">
        <v>72</v>
      </c>
      <c r="B50">
        <v>13358</v>
      </c>
      <c r="C50" t="s">
        <v>74</v>
      </c>
      <c r="D50" t="s">
        <v>2</v>
      </c>
      <c r="F50" t="s">
        <v>79</v>
      </c>
      <c r="H50">
        <f t="shared" si="0"/>
        <v>10</v>
      </c>
      <c r="I50" s="7">
        <v>0</v>
      </c>
      <c r="N50" s="7"/>
      <c r="O50" s="7"/>
      <c r="P50" s="7"/>
      <c r="Q50" s="7"/>
      <c r="R50" s="7" t="s">
        <v>140</v>
      </c>
      <c r="S50" t="s">
        <v>2</v>
      </c>
      <c r="T50" s="7">
        <v>243.823</v>
      </c>
      <c r="U50" s="7">
        <v>39.125530540953825</v>
      </c>
      <c r="V50">
        <v>10</v>
      </c>
    </row>
    <row r="51" spans="1:22" ht="12.75">
      <c r="A51">
        <v>78</v>
      </c>
      <c r="B51">
        <v>13364</v>
      </c>
      <c r="C51" t="s">
        <v>74</v>
      </c>
      <c r="D51" t="s">
        <v>11</v>
      </c>
      <c r="F51" t="s">
        <v>85</v>
      </c>
      <c r="H51">
        <v>1</v>
      </c>
      <c r="I51" s="7">
        <v>0</v>
      </c>
      <c r="K51" t="str">
        <f>C51</f>
        <v>C3H/HEJ</v>
      </c>
      <c r="L51" t="str">
        <f>D51</f>
        <v>U</v>
      </c>
      <c r="M51">
        <v>3</v>
      </c>
      <c r="N51" s="7">
        <f>AVERAGE(I51:I53)</f>
        <v>0</v>
      </c>
      <c r="O51" s="7">
        <f>STDEV(I51:I53)</f>
        <v>0</v>
      </c>
      <c r="P51" s="7">
        <f>(O51)/(SQRT(3))</f>
        <v>0</v>
      </c>
      <c r="Q51" s="7"/>
      <c r="R51" s="7" t="s">
        <v>140</v>
      </c>
      <c r="S51" t="s">
        <v>11</v>
      </c>
      <c r="T51" s="7">
        <v>1.4580000000000002</v>
      </c>
      <c r="U51" s="7">
        <v>1.288100927722669</v>
      </c>
      <c r="V51">
        <v>10</v>
      </c>
    </row>
    <row r="52" spans="1:21" ht="12.75">
      <c r="A52">
        <v>79</v>
      </c>
      <c r="B52">
        <v>13365</v>
      </c>
      <c r="C52" t="s">
        <v>74</v>
      </c>
      <c r="D52" t="s">
        <v>11</v>
      </c>
      <c r="F52" t="s">
        <v>86</v>
      </c>
      <c r="H52">
        <f t="shared" si="0"/>
        <v>2</v>
      </c>
      <c r="I52" s="7">
        <v>0</v>
      </c>
      <c r="N52" s="7"/>
      <c r="O52" s="7"/>
      <c r="P52" s="7"/>
      <c r="Q52" s="7"/>
      <c r="R52" s="7"/>
      <c r="T52" s="7"/>
      <c r="U52" s="7"/>
    </row>
    <row r="53" spans="1:22" ht="12.75">
      <c r="A53">
        <v>80</v>
      </c>
      <c r="B53">
        <v>13366</v>
      </c>
      <c r="C53" t="s">
        <v>74</v>
      </c>
      <c r="D53" t="s">
        <v>11</v>
      </c>
      <c r="F53" t="s">
        <v>87</v>
      </c>
      <c r="H53">
        <f t="shared" si="0"/>
        <v>3</v>
      </c>
      <c r="I53" s="7">
        <v>0</v>
      </c>
      <c r="N53" s="7"/>
      <c r="O53" s="7"/>
      <c r="P53" s="7"/>
      <c r="Q53" s="7"/>
      <c r="R53" s="7" t="s">
        <v>172</v>
      </c>
      <c r="S53" t="s">
        <v>2</v>
      </c>
      <c r="T53" s="7">
        <v>93.256</v>
      </c>
      <c r="U53" s="7">
        <v>23.189924977119784</v>
      </c>
      <c r="V53">
        <v>10</v>
      </c>
    </row>
    <row r="54" spans="1:22" ht="12.75">
      <c r="A54">
        <v>1</v>
      </c>
      <c r="B54">
        <v>12949</v>
      </c>
      <c r="C54" t="s">
        <v>1</v>
      </c>
      <c r="D54" t="s">
        <v>2</v>
      </c>
      <c r="F54" t="s">
        <v>3</v>
      </c>
      <c r="H54">
        <v>1</v>
      </c>
      <c r="I54" s="7">
        <v>162.42</v>
      </c>
      <c r="K54" t="str">
        <f>C54</f>
        <v>C57BL/6J</v>
      </c>
      <c r="L54" t="str">
        <f>D54</f>
        <v>E</v>
      </c>
      <c r="M54">
        <v>8</v>
      </c>
      <c r="N54" s="7">
        <f>AVERAGE(I54:I61)</f>
        <v>403.31125000000003</v>
      </c>
      <c r="O54" s="7">
        <f>STDEV(I54:I61)</f>
        <v>282.20166368029885</v>
      </c>
      <c r="P54" s="7">
        <f>(O54)/(SQRT(8))</f>
        <v>99.77335502523238</v>
      </c>
      <c r="Q54" s="7"/>
      <c r="R54" s="7" t="s">
        <v>172</v>
      </c>
      <c r="S54" t="s">
        <v>11</v>
      </c>
      <c r="T54" s="7">
        <v>0</v>
      </c>
      <c r="U54" s="7">
        <v>0</v>
      </c>
      <c r="V54">
        <v>9</v>
      </c>
    </row>
    <row r="55" spans="1:21" ht="12.75">
      <c r="A55">
        <v>2</v>
      </c>
      <c r="B55">
        <v>12950</v>
      </c>
      <c r="C55" t="s">
        <v>1</v>
      </c>
      <c r="D55" t="s">
        <v>2</v>
      </c>
      <c r="F55" t="s">
        <v>4</v>
      </c>
      <c r="H55">
        <f t="shared" si="0"/>
        <v>2</v>
      </c>
      <c r="I55" s="7">
        <v>434.67</v>
      </c>
      <c r="N55" s="7"/>
      <c r="O55" s="7"/>
      <c r="P55" s="7"/>
      <c r="Q55" s="7"/>
      <c r="R55" s="7"/>
      <c r="T55" s="7"/>
      <c r="U55" s="7"/>
    </row>
    <row r="56" spans="1:22" ht="12.75">
      <c r="A56">
        <v>3</v>
      </c>
      <c r="B56">
        <v>12951</v>
      </c>
      <c r="C56" t="s">
        <v>1</v>
      </c>
      <c r="D56" t="s">
        <v>2</v>
      </c>
      <c r="F56" t="s">
        <v>5</v>
      </c>
      <c r="H56">
        <f t="shared" si="0"/>
        <v>3</v>
      </c>
      <c r="I56" s="7">
        <v>302.9</v>
      </c>
      <c r="N56" s="7"/>
      <c r="O56" s="7"/>
      <c r="P56" s="7"/>
      <c r="Q56" s="7"/>
      <c r="R56" s="7" t="s">
        <v>259</v>
      </c>
      <c r="S56" t="s">
        <v>2</v>
      </c>
      <c r="T56" s="7">
        <v>0</v>
      </c>
      <c r="U56" s="7">
        <v>0</v>
      </c>
      <c r="V56">
        <v>9</v>
      </c>
    </row>
    <row r="57" spans="1:22" ht="12.75">
      <c r="A57">
        <v>4</v>
      </c>
      <c r="B57">
        <v>12952</v>
      </c>
      <c r="C57" t="s">
        <v>1</v>
      </c>
      <c r="D57" t="s">
        <v>2</v>
      </c>
      <c r="F57" t="s">
        <v>6</v>
      </c>
      <c r="H57">
        <f t="shared" si="0"/>
        <v>4</v>
      </c>
      <c r="I57" s="7">
        <v>936.27</v>
      </c>
      <c r="N57" s="7"/>
      <c r="O57" s="7"/>
      <c r="P57" s="7"/>
      <c r="Q57" s="7"/>
      <c r="R57" s="7" t="s">
        <v>259</v>
      </c>
      <c r="S57" t="s">
        <v>11</v>
      </c>
      <c r="T57" s="7">
        <v>0</v>
      </c>
      <c r="U57" s="7">
        <v>0</v>
      </c>
      <c r="V57">
        <v>9</v>
      </c>
    </row>
    <row r="58" spans="1:18" ht="12.75">
      <c r="A58">
        <v>5</v>
      </c>
      <c r="B58">
        <v>12953</v>
      </c>
      <c r="C58" t="s">
        <v>1</v>
      </c>
      <c r="D58" t="s">
        <v>2</v>
      </c>
      <c r="F58" t="s">
        <v>7</v>
      </c>
      <c r="H58">
        <f t="shared" si="0"/>
        <v>5</v>
      </c>
      <c r="I58" s="7">
        <v>704.04</v>
      </c>
      <c r="N58" s="7"/>
      <c r="O58" s="7"/>
      <c r="P58" s="7"/>
      <c r="Q58" s="7"/>
      <c r="R58" s="7"/>
    </row>
    <row r="59" spans="1:18" ht="12.75">
      <c r="A59">
        <v>6</v>
      </c>
      <c r="B59">
        <v>12959</v>
      </c>
      <c r="C59" t="s">
        <v>1</v>
      </c>
      <c r="D59" t="s">
        <v>2</v>
      </c>
      <c r="F59" t="s">
        <v>8</v>
      </c>
      <c r="H59">
        <f t="shared" si="0"/>
        <v>6</v>
      </c>
      <c r="I59" s="7">
        <v>239.37</v>
      </c>
      <c r="N59" s="7"/>
      <c r="O59" s="7"/>
      <c r="P59" s="7"/>
      <c r="Q59" s="7"/>
      <c r="R59" s="7"/>
    </row>
    <row r="60" spans="1:18" ht="12.75">
      <c r="A60">
        <v>7</v>
      </c>
      <c r="B60">
        <v>12960</v>
      </c>
      <c r="C60" t="s">
        <v>1</v>
      </c>
      <c r="D60" t="s">
        <v>2</v>
      </c>
      <c r="F60" t="s">
        <v>9</v>
      </c>
      <c r="H60">
        <f t="shared" si="0"/>
        <v>7</v>
      </c>
      <c r="I60" s="7">
        <v>328.96</v>
      </c>
      <c r="N60" s="7"/>
      <c r="O60" s="7"/>
      <c r="P60" s="7"/>
      <c r="Q60" s="7"/>
      <c r="R60" s="7"/>
    </row>
    <row r="61" spans="1:18" ht="12.75">
      <c r="A61">
        <v>8</v>
      </c>
      <c r="B61">
        <v>12961</v>
      </c>
      <c r="C61" t="s">
        <v>1</v>
      </c>
      <c r="D61" t="s">
        <v>2</v>
      </c>
      <c r="F61" t="s">
        <v>10</v>
      </c>
      <c r="H61">
        <f t="shared" si="0"/>
        <v>8</v>
      </c>
      <c r="I61" s="7">
        <v>117.86</v>
      </c>
      <c r="N61" s="7"/>
      <c r="O61" s="7"/>
      <c r="P61" s="7"/>
      <c r="Q61" s="7"/>
      <c r="R61" s="7"/>
    </row>
    <row r="62" spans="1:18" ht="12.75">
      <c r="A62">
        <v>9</v>
      </c>
      <c r="B62">
        <v>12954</v>
      </c>
      <c r="C62" t="s">
        <v>1</v>
      </c>
      <c r="D62" t="s">
        <v>11</v>
      </c>
      <c r="F62" t="s">
        <v>12</v>
      </c>
      <c r="H62">
        <v>1</v>
      </c>
      <c r="I62" s="7">
        <v>0</v>
      </c>
      <c r="K62" t="str">
        <f>C62</f>
        <v>C57BL/6J</v>
      </c>
      <c r="L62" t="str">
        <f>D62</f>
        <v>U</v>
      </c>
      <c r="M62">
        <v>7</v>
      </c>
      <c r="N62" s="7">
        <f>AVERAGE(I62:I68)</f>
        <v>0</v>
      </c>
      <c r="O62" s="7">
        <f>STDEV(I62:I68)</f>
        <v>0</v>
      </c>
      <c r="P62" s="7">
        <f>(O62)/(SQRT(7))</f>
        <v>0</v>
      </c>
      <c r="Q62" s="7"/>
      <c r="R62" s="7"/>
    </row>
    <row r="63" spans="1:18" ht="12.75">
      <c r="A63">
        <v>10</v>
      </c>
      <c r="B63">
        <v>12955</v>
      </c>
      <c r="C63" t="s">
        <v>1</v>
      </c>
      <c r="D63" t="s">
        <v>11</v>
      </c>
      <c r="F63" t="s">
        <v>13</v>
      </c>
      <c r="H63">
        <f t="shared" si="0"/>
        <v>2</v>
      </c>
      <c r="I63" s="7">
        <v>0</v>
      </c>
      <c r="N63" s="7"/>
      <c r="O63" s="7"/>
      <c r="P63" s="7"/>
      <c r="Q63" s="7"/>
      <c r="R63" s="7"/>
    </row>
    <row r="64" spans="1:18" ht="12.75">
      <c r="A64">
        <v>11</v>
      </c>
      <c r="B64">
        <v>12956</v>
      </c>
      <c r="C64" t="s">
        <v>1</v>
      </c>
      <c r="D64" t="s">
        <v>11</v>
      </c>
      <c r="F64" t="s">
        <v>14</v>
      </c>
      <c r="H64">
        <f t="shared" si="0"/>
        <v>3</v>
      </c>
      <c r="I64" s="7">
        <v>0</v>
      </c>
      <c r="N64" s="7"/>
      <c r="O64" s="7"/>
      <c r="P64" s="7"/>
      <c r="Q64" s="7"/>
      <c r="R64" s="7"/>
    </row>
    <row r="65" spans="1:18" ht="12.75">
      <c r="A65">
        <v>12</v>
      </c>
      <c r="B65">
        <v>12957</v>
      </c>
      <c r="C65" t="s">
        <v>1</v>
      </c>
      <c r="D65" t="s">
        <v>11</v>
      </c>
      <c r="F65" t="s">
        <v>15</v>
      </c>
      <c r="H65">
        <f t="shared" si="0"/>
        <v>4</v>
      </c>
      <c r="I65" s="7">
        <v>0</v>
      </c>
      <c r="N65" s="7"/>
      <c r="O65" s="7"/>
      <c r="P65" s="7"/>
      <c r="Q65" s="7"/>
      <c r="R65" s="7"/>
    </row>
    <row r="66" spans="1:17" ht="12.75">
      <c r="A66">
        <v>13</v>
      </c>
      <c r="B66">
        <v>12958</v>
      </c>
      <c r="C66" t="s">
        <v>1</v>
      </c>
      <c r="D66" t="s">
        <v>11</v>
      </c>
      <c r="F66" t="s">
        <v>16</v>
      </c>
      <c r="H66">
        <f t="shared" si="0"/>
        <v>5</v>
      </c>
      <c r="I66" s="7">
        <v>0</v>
      </c>
      <c r="N66" s="7"/>
      <c r="O66" s="7"/>
      <c r="P66" s="7"/>
      <c r="Q66" s="7"/>
    </row>
    <row r="67" spans="1:17" ht="12.75">
      <c r="A67">
        <v>14</v>
      </c>
      <c r="B67">
        <v>12962</v>
      </c>
      <c r="C67" t="s">
        <v>1</v>
      </c>
      <c r="D67" t="s">
        <v>11</v>
      </c>
      <c r="F67" t="s">
        <v>17</v>
      </c>
      <c r="H67">
        <f t="shared" si="0"/>
        <v>6</v>
      </c>
      <c r="I67" s="7">
        <v>0</v>
      </c>
      <c r="N67" s="7"/>
      <c r="O67" s="7"/>
      <c r="P67" s="7"/>
      <c r="Q67" s="7"/>
    </row>
    <row r="68" spans="1:17" ht="12.75">
      <c r="A68">
        <v>15</v>
      </c>
      <c r="B68">
        <v>12963</v>
      </c>
      <c r="C68" t="s">
        <v>1</v>
      </c>
      <c r="D68" t="s">
        <v>11</v>
      </c>
      <c r="F68" t="s">
        <v>18</v>
      </c>
      <c r="H68">
        <f t="shared" si="0"/>
        <v>7</v>
      </c>
      <c r="I68" s="7">
        <v>0</v>
      </c>
      <c r="N68" s="7"/>
      <c r="O68" s="7"/>
      <c r="P68" s="7"/>
      <c r="Q68" s="7"/>
    </row>
    <row r="69" spans="1:17" ht="12.75">
      <c r="A69">
        <v>41</v>
      </c>
      <c r="B69">
        <v>13035</v>
      </c>
      <c r="C69" t="s">
        <v>40</v>
      </c>
      <c r="D69" t="s">
        <v>2</v>
      </c>
      <c r="F69" t="s">
        <v>46</v>
      </c>
      <c r="H69">
        <v>1</v>
      </c>
      <c r="I69" s="7">
        <v>802.45</v>
      </c>
      <c r="K69" t="str">
        <f>C69</f>
        <v>FVB/NJ</v>
      </c>
      <c r="L69" t="str">
        <f>D69</f>
        <v>E</v>
      </c>
      <c r="M69">
        <v>8</v>
      </c>
      <c r="N69" s="7">
        <f>AVERAGE(I69:I76)</f>
        <v>999.7887500000002</v>
      </c>
      <c r="O69" s="7">
        <f>STDEV(I69:I76)</f>
        <v>246.2169098543276</v>
      </c>
      <c r="P69" s="7">
        <f>(O69)/(SQRT(8))</f>
        <v>87.05082330039596</v>
      </c>
      <c r="Q69" s="7"/>
    </row>
    <row r="70" spans="1:17" ht="12.75">
      <c r="A70">
        <v>42</v>
      </c>
      <c r="B70">
        <v>13036</v>
      </c>
      <c r="C70" t="s">
        <v>40</v>
      </c>
      <c r="D70" t="s">
        <v>2</v>
      </c>
      <c r="F70" t="s">
        <v>47</v>
      </c>
      <c r="H70">
        <f t="shared" si="0"/>
        <v>2</v>
      </c>
      <c r="I70" s="7">
        <v>1054.45</v>
      </c>
      <c r="N70" s="7"/>
      <c r="O70" s="7"/>
      <c r="P70" s="7"/>
      <c r="Q70" s="7"/>
    </row>
    <row r="71" spans="1:17" ht="12.75">
      <c r="A71">
        <v>43</v>
      </c>
      <c r="B71">
        <v>13037</v>
      </c>
      <c r="C71" t="s">
        <v>40</v>
      </c>
      <c r="D71" t="s">
        <v>2</v>
      </c>
      <c r="F71" t="s">
        <v>48</v>
      </c>
      <c r="H71">
        <f aca="true" t="shared" si="1" ref="H71:H134">H70+1</f>
        <v>3</v>
      </c>
      <c r="I71" s="7">
        <v>1006.95</v>
      </c>
      <c r="N71" s="7"/>
      <c r="O71" s="7"/>
      <c r="P71" s="7"/>
      <c r="Q71" s="7"/>
    </row>
    <row r="72" spans="1:17" ht="12.75">
      <c r="A72">
        <v>36</v>
      </c>
      <c r="B72">
        <v>13030</v>
      </c>
      <c r="C72" t="s">
        <v>40</v>
      </c>
      <c r="D72" t="s">
        <v>2</v>
      </c>
      <c r="F72" t="s">
        <v>41</v>
      </c>
      <c r="H72">
        <f t="shared" si="1"/>
        <v>4</v>
      </c>
      <c r="I72" s="7">
        <v>702.32</v>
      </c>
      <c r="N72" s="7"/>
      <c r="O72" s="7"/>
      <c r="P72" s="7"/>
      <c r="Q72" s="7"/>
    </row>
    <row r="73" spans="1:17" ht="12.75">
      <c r="A73">
        <v>37</v>
      </c>
      <c r="B73">
        <v>13031</v>
      </c>
      <c r="C73" t="s">
        <v>40</v>
      </c>
      <c r="D73" t="s">
        <v>2</v>
      </c>
      <c r="F73" t="s">
        <v>42</v>
      </c>
      <c r="H73">
        <f t="shared" si="1"/>
        <v>5</v>
      </c>
      <c r="I73" s="7">
        <v>1182.87</v>
      </c>
      <c r="N73" s="7"/>
      <c r="O73" s="7"/>
      <c r="P73" s="7"/>
      <c r="Q73" s="7"/>
    </row>
    <row r="74" spans="1:17" ht="12.75">
      <c r="A74">
        <v>38</v>
      </c>
      <c r="B74">
        <v>13032</v>
      </c>
      <c r="C74" t="s">
        <v>40</v>
      </c>
      <c r="D74" t="s">
        <v>2</v>
      </c>
      <c r="F74" t="s">
        <v>43</v>
      </c>
      <c r="H74">
        <f t="shared" si="1"/>
        <v>6</v>
      </c>
      <c r="I74" s="7">
        <v>1410.59</v>
      </c>
      <c r="N74" s="7"/>
      <c r="O74" s="7"/>
      <c r="P74" s="7"/>
      <c r="Q74" s="7"/>
    </row>
    <row r="75" spans="1:17" ht="12.75">
      <c r="A75">
        <v>39</v>
      </c>
      <c r="B75">
        <v>13033</v>
      </c>
      <c r="C75" t="s">
        <v>40</v>
      </c>
      <c r="D75" t="s">
        <v>2</v>
      </c>
      <c r="F75" t="s">
        <v>44</v>
      </c>
      <c r="H75">
        <f t="shared" si="1"/>
        <v>7</v>
      </c>
      <c r="I75" s="7">
        <v>1117.67</v>
      </c>
      <c r="N75" s="7"/>
      <c r="O75" s="7"/>
      <c r="P75" s="7"/>
      <c r="Q75" s="7"/>
    </row>
    <row r="76" spans="1:17" ht="12.75">
      <c r="A76">
        <v>40</v>
      </c>
      <c r="B76">
        <v>13034</v>
      </c>
      <c r="C76" t="s">
        <v>40</v>
      </c>
      <c r="D76" t="s">
        <v>2</v>
      </c>
      <c r="F76" t="s">
        <v>45</v>
      </c>
      <c r="H76">
        <f t="shared" si="1"/>
        <v>8</v>
      </c>
      <c r="I76" s="7">
        <v>721.01</v>
      </c>
      <c r="N76" s="7"/>
      <c r="O76" s="7"/>
      <c r="P76" s="7"/>
      <c r="Q76" s="7"/>
    </row>
    <row r="77" spans="1:17" ht="12.75">
      <c r="A77">
        <v>49</v>
      </c>
      <c r="B77">
        <v>13043</v>
      </c>
      <c r="C77" t="s">
        <v>40</v>
      </c>
      <c r="D77" t="s">
        <v>11</v>
      </c>
      <c r="F77" t="s">
        <v>54</v>
      </c>
      <c r="H77">
        <v>1</v>
      </c>
      <c r="I77" s="7">
        <v>0</v>
      </c>
      <c r="K77" t="str">
        <f>C77</f>
        <v>FVB/NJ</v>
      </c>
      <c r="L77" t="str">
        <f>D77</f>
        <v>U</v>
      </c>
      <c r="M77">
        <v>8</v>
      </c>
      <c r="N77" s="7">
        <f>AVERAGE(I77:I84)</f>
        <v>0</v>
      </c>
      <c r="O77" s="7">
        <f>STDEV(I77:I84)</f>
        <v>0</v>
      </c>
      <c r="P77" s="7">
        <f>(O77)/(SQRT(8))</f>
        <v>0</v>
      </c>
      <c r="Q77" s="7"/>
    </row>
    <row r="78" spans="1:17" ht="12.75">
      <c r="A78">
        <v>50</v>
      </c>
      <c r="B78">
        <v>13044</v>
      </c>
      <c r="C78" t="s">
        <v>40</v>
      </c>
      <c r="D78" t="s">
        <v>11</v>
      </c>
      <c r="F78" t="s">
        <v>55</v>
      </c>
      <c r="H78">
        <f t="shared" si="1"/>
        <v>2</v>
      </c>
      <c r="I78" s="7">
        <v>0</v>
      </c>
      <c r="N78" s="7"/>
      <c r="O78" s="7"/>
      <c r="P78" s="7"/>
      <c r="Q78" s="7"/>
    </row>
    <row r="79" spans="1:17" ht="12.75">
      <c r="A79">
        <v>51</v>
      </c>
      <c r="B79">
        <v>13045</v>
      </c>
      <c r="C79" t="s">
        <v>40</v>
      </c>
      <c r="D79" t="s">
        <v>11</v>
      </c>
      <c r="F79" t="s">
        <v>56</v>
      </c>
      <c r="H79">
        <f t="shared" si="1"/>
        <v>3</v>
      </c>
      <c r="I79" s="7">
        <v>0</v>
      </c>
      <c r="N79" s="7"/>
      <c r="O79" s="7"/>
      <c r="P79" s="7"/>
      <c r="Q79" s="7"/>
    </row>
    <row r="80" spans="1:17" ht="12.75">
      <c r="A80">
        <v>44</v>
      </c>
      <c r="B80">
        <v>13038</v>
      </c>
      <c r="C80" t="s">
        <v>40</v>
      </c>
      <c r="D80" t="s">
        <v>11</v>
      </c>
      <c r="F80" t="s">
        <v>49</v>
      </c>
      <c r="H80">
        <f t="shared" si="1"/>
        <v>4</v>
      </c>
      <c r="I80" s="7">
        <v>0</v>
      </c>
      <c r="N80" s="7"/>
      <c r="O80" s="7"/>
      <c r="P80" s="7"/>
      <c r="Q80" s="7"/>
    </row>
    <row r="81" spans="1:17" ht="12.75">
      <c r="A81">
        <v>45</v>
      </c>
      <c r="B81">
        <v>13039</v>
      </c>
      <c r="C81" t="s">
        <v>40</v>
      </c>
      <c r="D81" t="s">
        <v>11</v>
      </c>
      <c r="F81" t="s">
        <v>50</v>
      </c>
      <c r="H81">
        <f t="shared" si="1"/>
        <v>5</v>
      </c>
      <c r="I81" s="7">
        <v>0</v>
      </c>
      <c r="N81" s="7"/>
      <c r="O81" s="7"/>
      <c r="P81" s="7"/>
      <c r="Q81" s="7"/>
    </row>
    <row r="82" spans="1:17" ht="12.75">
      <c r="A82">
        <v>46</v>
      </c>
      <c r="B82">
        <v>13040</v>
      </c>
      <c r="C82" t="s">
        <v>40</v>
      </c>
      <c r="D82" t="s">
        <v>11</v>
      </c>
      <c r="F82" t="s">
        <v>51</v>
      </c>
      <c r="H82">
        <f t="shared" si="1"/>
        <v>6</v>
      </c>
      <c r="I82" s="7">
        <v>0</v>
      </c>
      <c r="N82" s="7"/>
      <c r="O82" s="7"/>
      <c r="P82" s="7"/>
      <c r="Q82" s="7"/>
    </row>
    <row r="83" spans="1:17" ht="12.75">
      <c r="A83">
        <v>47</v>
      </c>
      <c r="B83">
        <v>13041</v>
      </c>
      <c r="C83" t="s">
        <v>40</v>
      </c>
      <c r="D83" t="s">
        <v>11</v>
      </c>
      <c r="F83" t="s">
        <v>52</v>
      </c>
      <c r="H83">
        <f t="shared" si="1"/>
        <v>7</v>
      </c>
      <c r="I83" s="7">
        <v>0</v>
      </c>
      <c r="N83" s="7"/>
      <c r="O83" s="7"/>
      <c r="P83" s="7"/>
      <c r="Q83" s="7"/>
    </row>
    <row r="84" spans="1:17" ht="12.75">
      <c r="A84">
        <v>48</v>
      </c>
      <c r="B84">
        <v>13042</v>
      </c>
      <c r="C84" t="s">
        <v>40</v>
      </c>
      <c r="D84" t="s">
        <v>11</v>
      </c>
      <c r="F84" t="s">
        <v>53</v>
      </c>
      <c r="H84">
        <f t="shared" si="1"/>
        <v>8</v>
      </c>
      <c r="I84" s="7">
        <v>0</v>
      </c>
      <c r="N84" s="7"/>
      <c r="O84" s="7"/>
      <c r="P84" s="7"/>
      <c r="Q84" s="7"/>
    </row>
    <row r="85" spans="14:17" ht="12.75">
      <c r="N85" s="7"/>
      <c r="O85" s="7"/>
      <c r="P85" s="7"/>
      <c r="Q85" s="7"/>
    </row>
    <row r="86" spans="9:17" ht="12.75">
      <c r="I86" s="1" t="s">
        <v>0</v>
      </c>
      <c r="J86" s="1"/>
      <c r="K86" s="1"/>
      <c r="N86" s="7"/>
      <c r="O86" s="7"/>
      <c r="P86" s="7"/>
      <c r="Q86" s="7"/>
    </row>
    <row r="87" spans="9:17" ht="12.75">
      <c r="I87" s="1"/>
      <c r="J87" s="1"/>
      <c r="K87" s="1"/>
      <c r="N87" s="7"/>
      <c r="O87" s="7"/>
      <c r="P87" s="7"/>
      <c r="Q87" s="7"/>
    </row>
    <row r="88" spans="1:17" ht="12.75">
      <c r="A88">
        <v>1</v>
      </c>
      <c r="B88">
        <v>13367</v>
      </c>
      <c r="C88" t="s">
        <v>74</v>
      </c>
      <c r="D88" t="s">
        <v>11</v>
      </c>
      <c r="F88" t="s">
        <v>88</v>
      </c>
      <c r="H88">
        <v>1</v>
      </c>
      <c r="I88" s="7">
        <v>0</v>
      </c>
      <c r="K88" t="str">
        <f>C88</f>
        <v>C3H/HEJ</v>
      </c>
      <c r="L88" t="str">
        <f>D88</f>
        <v>U</v>
      </c>
      <c r="M88">
        <v>7</v>
      </c>
      <c r="N88" s="7">
        <f>AVERAGE(I88:I94)</f>
        <v>2.5928571428571425</v>
      </c>
      <c r="O88" s="7">
        <f>STDEV(I88:I94)</f>
        <v>4.471430473147321</v>
      </c>
      <c r="P88" s="7">
        <f>(O88)/(SQRT(7))</f>
        <v>1.6900418623805267</v>
      </c>
      <c r="Q88" s="7"/>
    </row>
    <row r="89" spans="1:17" ht="12.75">
      <c r="A89">
        <v>2</v>
      </c>
      <c r="B89">
        <v>13368</v>
      </c>
      <c r="C89" t="s">
        <v>74</v>
      </c>
      <c r="D89" t="s">
        <v>11</v>
      </c>
      <c r="F89" t="s">
        <v>89</v>
      </c>
      <c r="H89">
        <f t="shared" si="1"/>
        <v>2</v>
      </c>
      <c r="I89" s="7">
        <v>0</v>
      </c>
      <c r="N89" s="7"/>
      <c r="O89" s="7"/>
      <c r="P89" s="7"/>
      <c r="Q89" s="7"/>
    </row>
    <row r="90" spans="1:17" ht="12.75">
      <c r="A90">
        <v>3</v>
      </c>
      <c r="B90">
        <v>13369</v>
      </c>
      <c r="C90" t="s">
        <v>74</v>
      </c>
      <c r="D90" t="s">
        <v>11</v>
      </c>
      <c r="F90" t="s">
        <v>90</v>
      </c>
      <c r="H90">
        <f t="shared" si="1"/>
        <v>3</v>
      </c>
      <c r="I90" s="7">
        <v>0</v>
      </c>
      <c r="N90" s="7"/>
      <c r="O90" s="7"/>
      <c r="P90" s="7"/>
      <c r="Q90" s="7"/>
    </row>
    <row r="91" spans="1:17" ht="12.75">
      <c r="A91">
        <v>4</v>
      </c>
      <c r="B91">
        <v>13370</v>
      </c>
      <c r="C91" t="s">
        <v>74</v>
      </c>
      <c r="D91" t="s">
        <v>11</v>
      </c>
      <c r="F91" t="s">
        <v>91</v>
      </c>
      <c r="H91">
        <f t="shared" si="1"/>
        <v>4</v>
      </c>
      <c r="I91" s="7">
        <v>0</v>
      </c>
      <c r="N91" s="7"/>
      <c r="O91" s="7"/>
      <c r="P91" s="7"/>
      <c r="Q91" s="7"/>
    </row>
    <row r="92" spans="1:17" ht="12.75">
      <c r="A92">
        <v>5</v>
      </c>
      <c r="B92">
        <v>13371</v>
      </c>
      <c r="C92" t="s">
        <v>74</v>
      </c>
      <c r="D92" t="s">
        <v>11</v>
      </c>
      <c r="F92" t="s">
        <v>92</v>
      </c>
      <c r="H92">
        <f t="shared" si="1"/>
        <v>5</v>
      </c>
      <c r="I92" s="7">
        <v>0</v>
      </c>
      <c r="N92" s="7"/>
      <c r="O92" s="7"/>
      <c r="P92" s="7"/>
      <c r="Q92" s="7"/>
    </row>
    <row r="93" spans="1:17" ht="12.75">
      <c r="A93">
        <v>6</v>
      </c>
      <c r="B93">
        <v>13372</v>
      </c>
      <c r="C93" t="s">
        <v>74</v>
      </c>
      <c r="D93" t="s">
        <v>11</v>
      </c>
      <c r="F93" t="s">
        <v>93</v>
      </c>
      <c r="H93">
        <f t="shared" si="1"/>
        <v>6</v>
      </c>
      <c r="I93" s="7">
        <v>8</v>
      </c>
      <c r="N93" s="7"/>
      <c r="O93" s="7"/>
      <c r="P93" s="7"/>
      <c r="Q93" s="7"/>
    </row>
    <row r="94" spans="1:17" ht="12.75">
      <c r="A94">
        <v>7</v>
      </c>
      <c r="B94">
        <v>13373</v>
      </c>
      <c r="C94" t="s">
        <v>74</v>
      </c>
      <c r="D94" t="s">
        <v>11</v>
      </c>
      <c r="F94" t="s">
        <v>94</v>
      </c>
      <c r="H94">
        <f t="shared" si="1"/>
        <v>7</v>
      </c>
      <c r="I94" s="7">
        <v>10.15</v>
      </c>
      <c r="N94" s="7"/>
      <c r="O94" s="7"/>
      <c r="P94" s="7"/>
      <c r="Q94" s="7"/>
    </row>
    <row r="95" spans="1:17" ht="12.75">
      <c r="A95">
        <v>33</v>
      </c>
      <c r="B95">
        <v>13582</v>
      </c>
      <c r="C95" t="s">
        <v>119</v>
      </c>
      <c r="D95" t="s">
        <v>2</v>
      </c>
      <c r="F95" t="s">
        <v>122</v>
      </c>
      <c r="H95">
        <v>1</v>
      </c>
      <c r="I95" s="7">
        <v>0</v>
      </c>
      <c r="K95" t="str">
        <f>C95</f>
        <v>C57BL/10ScN</v>
      </c>
      <c r="L95" t="str">
        <f>D95</f>
        <v>E</v>
      </c>
      <c r="M95">
        <v>10</v>
      </c>
      <c r="N95" s="7">
        <f>AVERAGE(I95:I104)</f>
        <v>5.304999999999999</v>
      </c>
      <c r="O95" s="7">
        <f>STDEV(I95:I104)</f>
        <v>7.33941755182249</v>
      </c>
      <c r="P95" s="7">
        <f>(O95)/(SQRT(10))</f>
        <v>2.320927616277596</v>
      </c>
      <c r="Q95" s="7"/>
    </row>
    <row r="96" spans="1:17" ht="12.75">
      <c r="A96">
        <v>34</v>
      </c>
      <c r="B96">
        <v>13583</v>
      </c>
      <c r="C96" t="s">
        <v>119</v>
      </c>
      <c r="D96" t="s">
        <v>2</v>
      </c>
      <c r="F96" t="s">
        <v>123</v>
      </c>
      <c r="H96">
        <f t="shared" si="1"/>
        <v>2</v>
      </c>
      <c r="I96" s="7">
        <v>5.42</v>
      </c>
      <c r="N96" s="7"/>
      <c r="O96" s="7"/>
      <c r="P96" s="7"/>
      <c r="Q96" s="7"/>
    </row>
    <row r="97" spans="1:17" ht="12.75">
      <c r="A97">
        <v>35</v>
      </c>
      <c r="B97">
        <v>13584</v>
      </c>
      <c r="C97" t="s">
        <v>119</v>
      </c>
      <c r="D97" t="s">
        <v>2</v>
      </c>
      <c r="F97" t="s">
        <v>124</v>
      </c>
      <c r="H97">
        <f t="shared" si="1"/>
        <v>3</v>
      </c>
      <c r="I97" s="7">
        <v>8</v>
      </c>
      <c r="N97" s="7"/>
      <c r="O97" s="7"/>
      <c r="P97" s="7"/>
      <c r="Q97" s="7"/>
    </row>
    <row r="98" spans="1:17" ht="12.75">
      <c r="A98">
        <v>36</v>
      </c>
      <c r="B98">
        <v>13585</v>
      </c>
      <c r="C98" t="s">
        <v>119</v>
      </c>
      <c r="D98" t="s">
        <v>2</v>
      </c>
      <c r="F98" t="s">
        <v>125</v>
      </c>
      <c r="H98">
        <f t="shared" si="1"/>
        <v>4</v>
      </c>
      <c r="I98" s="7">
        <v>3.82</v>
      </c>
      <c r="N98" s="7"/>
      <c r="O98" s="7"/>
      <c r="P98" s="7"/>
      <c r="Q98" s="7"/>
    </row>
    <row r="99" spans="1:17" ht="12.75">
      <c r="A99">
        <v>37</v>
      </c>
      <c r="B99">
        <v>13586</v>
      </c>
      <c r="C99" t="s">
        <v>119</v>
      </c>
      <c r="D99" t="s">
        <v>2</v>
      </c>
      <c r="F99" t="s">
        <v>126</v>
      </c>
      <c r="H99">
        <f t="shared" si="1"/>
        <v>5</v>
      </c>
      <c r="I99" s="7">
        <v>0</v>
      </c>
      <c r="N99" s="7"/>
      <c r="O99" s="7"/>
      <c r="P99" s="7"/>
      <c r="Q99" s="7"/>
    </row>
    <row r="100" spans="1:17" ht="12.75">
      <c r="A100">
        <v>38</v>
      </c>
      <c r="B100">
        <v>13587</v>
      </c>
      <c r="C100" t="s">
        <v>119</v>
      </c>
      <c r="D100" t="s">
        <v>2</v>
      </c>
      <c r="F100" t="s">
        <v>127</v>
      </c>
      <c r="H100">
        <f t="shared" si="1"/>
        <v>6</v>
      </c>
      <c r="I100" s="7">
        <v>0</v>
      </c>
      <c r="N100" s="7"/>
      <c r="O100" s="7"/>
      <c r="P100" s="7"/>
      <c r="Q100" s="7"/>
    </row>
    <row r="101" spans="1:17" ht="12.75">
      <c r="A101">
        <v>31</v>
      </c>
      <c r="B101">
        <v>13580</v>
      </c>
      <c r="C101" t="s">
        <v>119</v>
      </c>
      <c r="D101" t="s">
        <v>2</v>
      </c>
      <c r="F101" t="s">
        <v>120</v>
      </c>
      <c r="H101">
        <f t="shared" si="1"/>
        <v>7</v>
      </c>
      <c r="I101" s="7">
        <v>11.13</v>
      </c>
      <c r="N101" s="7"/>
      <c r="O101" s="7"/>
      <c r="P101" s="7"/>
      <c r="Q101" s="7"/>
    </row>
    <row r="102" spans="1:17" ht="12.75">
      <c r="A102">
        <v>39</v>
      </c>
      <c r="B102">
        <v>13588</v>
      </c>
      <c r="C102" t="s">
        <v>119</v>
      </c>
      <c r="D102" t="s">
        <v>2</v>
      </c>
      <c r="F102" t="s">
        <v>128</v>
      </c>
      <c r="H102">
        <f t="shared" si="1"/>
        <v>8</v>
      </c>
      <c r="I102" s="7">
        <v>0</v>
      </c>
      <c r="N102" s="7"/>
      <c r="O102" s="7"/>
      <c r="P102" s="7"/>
      <c r="Q102" s="7"/>
    </row>
    <row r="103" spans="1:17" ht="12.75">
      <c r="A103">
        <v>32</v>
      </c>
      <c r="B103">
        <v>13581</v>
      </c>
      <c r="C103" t="s">
        <v>119</v>
      </c>
      <c r="D103" t="s">
        <v>2</v>
      </c>
      <c r="F103" t="s">
        <v>121</v>
      </c>
      <c r="H103">
        <f t="shared" si="1"/>
        <v>9</v>
      </c>
      <c r="I103" s="7">
        <v>23.06</v>
      </c>
      <c r="N103" s="7"/>
      <c r="O103" s="7"/>
      <c r="P103" s="7"/>
      <c r="Q103" s="7"/>
    </row>
    <row r="104" spans="1:17" ht="12.75">
      <c r="A104">
        <v>40</v>
      </c>
      <c r="B104">
        <v>13589</v>
      </c>
      <c r="C104" t="s">
        <v>119</v>
      </c>
      <c r="D104" t="s">
        <v>2</v>
      </c>
      <c r="F104" t="s">
        <v>129</v>
      </c>
      <c r="H104">
        <f t="shared" si="1"/>
        <v>10</v>
      </c>
      <c r="I104" s="7">
        <v>1.62</v>
      </c>
      <c r="N104" s="7"/>
      <c r="O104" s="7"/>
      <c r="P104" s="7"/>
      <c r="Q104" s="7"/>
    </row>
    <row r="105" spans="1:17" ht="12.75">
      <c r="A105">
        <v>41</v>
      </c>
      <c r="B105">
        <v>13590</v>
      </c>
      <c r="C105" t="s">
        <v>119</v>
      </c>
      <c r="D105" t="s">
        <v>11</v>
      </c>
      <c r="F105" t="s">
        <v>130</v>
      </c>
      <c r="H105">
        <v>1</v>
      </c>
      <c r="I105" s="7">
        <v>0</v>
      </c>
      <c r="K105" t="str">
        <f>C105</f>
        <v>C57BL/10ScN</v>
      </c>
      <c r="L105" t="str">
        <f>D105</f>
        <v>U</v>
      </c>
      <c r="M105">
        <v>10</v>
      </c>
      <c r="N105" s="7">
        <f>AVERAGE(I105:I114)</f>
        <v>0</v>
      </c>
      <c r="O105" s="7">
        <f>STDEV(I105:I114)</f>
        <v>0</v>
      </c>
      <c r="P105" s="7">
        <f>(O105)/(SQRT(10))</f>
        <v>0</v>
      </c>
      <c r="Q105" s="7"/>
    </row>
    <row r="106" spans="1:17" ht="12.75">
      <c r="A106">
        <v>49</v>
      </c>
      <c r="B106">
        <v>13598</v>
      </c>
      <c r="C106" t="s">
        <v>119</v>
      </c>
      <c r="D106" t="s">
        <v>11</v>
      </c>
      <c r="F106" t="s">
        <v>138</v>
      </c>
      <c r="H106">
        <f t="shared" si="1"/>
        <v>2</v>
      </c>
      <c r="I106" s="7">
        <v>0</v>
      </c>
      <c r="N106" s="7"/>
      <c r="O106" s="7"/>
      <c r="P106" s="7"/>
      <c r="Q106" s="7"/>
    </row>
    <row r="107" spans="1:17" ht="12.75">
      <c r="A107">
        <v>42</v>
      </c>
      <c r="B107">
        <v>13591</v>
      </c>
      <c r="C107" t="s">
        <v>119</v>
      </c>
      <c r="D107" t="s">
        <v>11</v>
      </c>
      <c r="F107" t="s">
        <v>131</v>
      </c>
      <c r="H107">
        <f t="shared" si="1"/>
        <v>3</v>
      </c>
      <c r="I107" s="7">
        <v>0</v>
      </c>
      <c r="N107" s="7"/>
      <c r="O107" s="7"/>
      <c r="P107" s="7"/>
      <c r="Q107" s="7"/>
    </row>
    <row r="108" spans="1:17" ht="12.75">
      <c r="A108">
        <v>50</v>
      </c>
      <c r="B108">
        <v>13599</v>
      </c>
      <c r="C108" t="s">
        <v>119</v>
      </c>
      <c r="D108" t="s">
        <v>11</v>
      </c>
      <c r="F108" t="s">
        <v>139</v>
      </c>
      <c r="H108">
        <f t="shared" si="1"/>
        <v>4</v>
      </c>
      <c r="I108" s="7">
        <v>0</v>
      </c>
      <c r="N108" s="7"/>
      <c r="O108" s="7"/>
      <c r="P108" s="7"/>
      <c r="Q108" s="7"/>
    </row>
    <row r="109" spans="1:17" ht="12.75">
      <c r="A109">
        <v>43</v>
      </c>
      <c r="B109">
        <v>13592</v>
      </c>
      <c r="C109" t="s">
        <v>119</v>
      </c>
      <c r="D109" t="s">
        <v>11</v>
      </c>
      <c r="F109" t="s">
        <v>132</v>
      </c>
      <c r="H109">
        <f t="shared" si="1"/>
        <v>5</v>
      </c>
      <c r="I109" s="7">
        <v>0</v>
      </c>
      <c r="N109" s="7"/>
      <c r="O109" s="7"/>
      <c r="P109" s="7"/>
      <c r="Q109" s="7"/>
    </row>
    <row r="110" spans="1:17" ht="12.75">
      <c r="A110">
        <v>44</v>
      </c>
      <c r="B110">
        <v>13593</v>
      </c>
      <c r="C110" t="s">
        <v>119</v>
      </c>
      <c r="D110" t="s">
        <v>11</v>
      </c>
      <c r="F110" t="s">
        <v>133</v>
      </c>
      <c r="H110">
        <f t="shared" si="1"/>
        <v>6</v>
      </c>
      <c r="I110" s="7">
        <v>0</v>
      </c>
      <c r="N110" s="7"/>
      <c r="O110" s="7"/>
      <c r="P110" s="7"/>
      <c r="Q110" s="7"/>
    </row>
    <row r="111" spans="1:17" ht="12.75">
      <c r="A111">
        <v>45</v>
      </c>
      <c r="B111">
        <v>13594</v>
      </c>
      <c r="C111" t="s">
        <v>119</v>
      </c>
      <c r="D111" t="s">
        <v>11</v>
      </c>
      <c r="F111" t="s">
        <v>134</v>
      </c>
      <c r="H111">
        <f t="shared" si="1"/>
        <v>7</v>
      </c>
      <c r="I111" s="7">
        <v>0</v>
      </c>
      <c r="N111" s="7"/>
      <c r="O111" s="7"/>
      <c r="P111" s="7"/>
      <c r="Q111" s="7"/>
    </row>
    <row r="112" spans="1:17" ht="12.75">
      <c r="A112">
        <v>46</v>
      </c>
      <c r="B112">
        <v>13595</v>
      </c>
      <c r="C112" t="s">
        <v>119</v>
      </c>
      <c r="D112" t="s">
        <v>11</v>
      </c>
      <c r="F112" t="s">
        <v>135</v>
      </c>
      <c r="H112">
        <f t="shared" si="1"/>
        <v>8</v>
      </c>
      <c r="I112" s="7">
        <v>0</v>
      </c>
      <c r="N112" s="7"/>
      <c r="O112" s="7"/>
      <c r="P112" s="7"/>
      <c r="Q112" s="7"/>
    </row>
    <row r="113" spans="1:17" ht="12.75">
      <c r="A113">
        <v>47</v>
      </c>
      <c r="B113">
        <v>13596</v>
      </c>
      <c r="C113" t="s">
        <v>119</v>
      </c>
      <c r="D113" t="s">
        <v>11</v>
      </c>
      <c r="F113" t="s">
        <v>136</v>
      </c>
      <c r="H113">
        <f t="shared" si="1"/>
        <v>9</v>
      </c>
      <c r="I113" s="7">
        <v>0</v>
      </c>
      <c r="N113" s="7"/>
      <c r="O113" s="7"/>
      <c r="P113" s="7"/>
      <c r="Q113" s="7"/>
    </row>
    <row r="114" spans="1:17" ht="12.75">
      <c r="A114">
        <v>48</v>
      </c>
      <c r="B114">
        <v>13597</v>
      </c>
      <c r="C114" t="s">
        <v>119</v>
      </c>
      <c r="D114" t="s">
        <v>11</v>
      </c>
      <c r="F114" t="s">
        <v>137</v>
      </c>
      <c r="H114">
        <f t="shared" si="1"/>
        <v>10</v>
      </c>
      <c r="I114" s="7">
        <v>0</v>
      </c>
      <c r="N114" s="7"/>
      <c r="O114" s="7"/>
      <c r="P114" s="7"/>
      <c r="Q114" s="7"/>
    </row>
    <row r="115" spans="1:17" ht="12.75">
      <c r="A115">
        <v>9</v>
      </c>
      <c r="B115">
        <v>13463</v>
      </c>
      <c r="C115" t="s">
        <v>95</v>
      </c>
      <c r="D115" t="s">
        <v>2</v>
      </c>
      <c r="F115" t="s">
        <v>97</v>
      </c>
      <c r="H115">
        <v>1</v>
      </c>
      <c r="I115" s="7">
        <v>169.9</v>
      </c>
      <c r="K115" t="str">
        <f>C115</f>
        <v>DBA/2J</v>
      </c>
      <c r="L115" t="str">
        <f>D115</f>
        <v>E</v>
      </c>
      <c r="M115">
        <v>15</v>
      </c>
      <c r="N115" s="7">
        <f>AVERAGE(I115:I129)</f>
        <v>573.6643333333334</v>
      </c>
      <c r="O115" s="7">
        <f>STDEV(I115:I129)</f>
        <v>341.4594676786412</v>
      </c>
      <c r="P115" s="7">
        <f>(O115)/(SQRT(15))</f>
        <v>88.1644554482818</v>
      </c>
      <c r="Q115" s="7"/>
    </row>
    <row r="116" spans="1:17" ht="12.75">
      <c r="A116">
        <v>25</v>
      </c>
      <c r="B116">
        <v>14622</v>
      </c>
      <c r="C116" t="s">
        <v>95</v>
      </c>
      <c r="D116" t="s">
        <v>2</v>
      </c>
      <c r="F116" t="s">
        <v>113</v>
      </c>
      <c r="H116">
        <f t="shared" si="1"/>
        <v>2</v>
      </c>
      <c r="I116" s="7">
        <v>697.6</v>
      </c>
      <c r="N116" s="7"/>
      <c r="O116" s="7"/>
      <c r="P116" s="7"/>
      <c r="Q116" s="7"/>
    </row>
    <row r="117" spans="1:17" ht="12.75">
      <c r="A117">
        <v>10</v>
      </c>
      <c r="B117">
        <v>13464</v>
      </c>
      <c r="C117" t="s">
        <v>95</v>
      </c>
      <c r="D117" t="s">
        <v>2</v>
      </c>
      <c r="F117" t="s">
        <v>98</v>
      </c>
      <c r="H117">
        <f t="shared" si="1"/>
        <v>3</v>
      </c>
      <c r="I117" s="7">
        <v>523.75</v>
      </c>
      <c r="N117" s="7"/>
      <c r="O117" s="7"/>
      <c r="P117" s="7"/>
      <c r="Q117" s="7"/>
    </row>
    <row r="118" spans="1:17" ht="12.75">
      <c r="A118">
        <v>26</v>
      </c>
      <c r="B118">
        <v>14623</v>
      </c>
      <c r="C118" t="s">
        <v>95</v>
      </c>
      <c r="D118" t="s">
        <v>2</v>
      </c>
      <c r="F118" t="s">
        <v>114</v>
      </c>
      <c r="H118">
        <f t="shared" si="1"/>
        <v>4</v>
      </c>
      <c r="I118" s="7">
        <v>1052.98</v>
      </c>
      <c r="N118" s="7"/>
      <c r="O118" s="7"/>
      <c r="P118" s="7"/>
      <c r="Q118" s="7"/>
    </row>
    <row r="119" spans="1:17" ht="12.75">
      <c r="A119">
        <v>11</v>
      </c>
      <c r="B119">
        <v>13466</v>
      </c>
      <c r="C119" t="s">
        <v>95</v>
      </c>
      <c r="D119" t="s">
        <v>2</v>
      </c>
      <c r="F119" t="s">
        <v>99</v>
      </c>
      <c r="H119">
        <f t="shared" si="1"/>
        <v>5</v>
      </c>
      <c r="I119" s="7">
        <v>214.46</v>
      </c>
      <c r="N119" s="7"/>
      <c r="O119" s="7"/>
      <c r="P119" s="7"/>
      <c r="Q119" s="7"/>
    </row>
    <row r="120" spans="1:17" ht="12.75">
      <c r="A120">
        <v>27</v>
      </c>
      <c r="B120">
        <v>14624</v>
      </c>
      <c r="C120" t="s">
        <v>95</v>
      </c>
      <c r="D120" t="s">
        <v>2</v>
      </c>
      <c r="F120" t="s">
        <v>115</v>
      </c>
      <c r="H120">
        <f t="shared" si="1"/>
        <v>6</v>
      </c>
      <c r="I120" s="7">
        <v>1316.31</v>
      </c>
      <c r="N120" s="7"/>
      <c r="O120" s="7"/>
      <c r="P120" s="7"/>
      <c r="Q120" s="7"/>
    </row>
    <row r="121" spans="1:17" ht="12.75">
      <c r="A121">
        <v>12</v>
      </c>
      <c r="B121">
        <v>13467</v>
      </c>
      <c r="C121" t="s">
        <v>95</v>
      </c>
      <c r="D121" t="s">
        <v>2</v>
      </c>
      <c r="F121" t="s">
        <v>100</v>
      </c>
      <c r="H121">
        <f t="shared" si="1"/>
        <v>7</v>
      </c>
      <c r="I121" s="7">
        <v>428.65</v>
      </c>
      <c r="N121" s="7"/>
      <c r="O121" s="7"/>
      <c r="P121" s="7"/>
      <c r="Q121" s="7"/>
    </row>
    <row r="122" spans="1:17" ht="12.75">
      <c r="A122">
        <v>28</v>
      </c>
      <c r="B122">
        <v>14625</v>
      </c>
      <c r="C122" t="s">
        <v>95</v>
      </c>
      <c r="D122" t="s">
        <v>2</v>
      </c>
      <c r="F122" t="s">
        <v>116</v>
      </c>
      <c r="H122">
        <f t="shared" si="1"/>
        <v>8</v>
      </c>
      <c r="I122" s="7">
        <v>813.17</v>
      </c>
      <c r="N122" s="7"/>
      <c r="O122" s="7"/>
      <c r="P122" s="7"/>
      <c r="Q122" s="7"/>
    </row>
    <row r="123" spans="1:17" ht="12.75">
      <c r="A123">
        <v>13</v>
      </c>
      <c r="B123">
        <v>13468</v>
      </c>
      <c r="C123" t="s">
        <v>95</v>
      </c>
      <c r="D123" t="s">
        <v>2</v>
      </c>
      <c r="F123" t="s">
        <v>101</v>
      </c>
      <c r="H123">
        <f t="shared" si="1"/>
        <v>9</v>
      </c>
      <c r="I123" s="7">
        <v>455.07</v>
      </c>
      <c r="N123" s="7"/>
      <c r="O123" s="7"/>
      <c r="P123" s="7"/>
      <c r="Q123" s="7"/>
    </row>
    <row r="124" spans="1:17" ht="12.75">
      <c r="A124">
        <v>29</v>
      </c>
      <c r="B124">
        <v>14626</v>
      </c>
      <c r="C124" t="s">
        <v>95</v>
      </c>
      <c r="D124" t="s">
        <v>2</v>
      </c>
      <c r="F124" t="s">
        <v>117</v>
      </c>
      <c r="H124">
        <f t="shared" si="1"/>
        <v>10</v>
      </c>
      <c r="I124" s="7">
        <f>AVERAGE(I115:I123)</f>
        <v>630.2099999999999</v>
      </c>
      <c r="N124" s="7"/>
      <c r="O124" s="7"/>
      <c r="P124" s="7"/>
      <c r="Q124" s="7"/>
    </row>
    <row r="125" spans="1:17" ht="12.75">
      <c r="A125">
        <v>14</v>
      </c>
      <c r="B125">
        <v>13469</v>
      </c>
      <c r="C125" t="s">
        <v>95</v>
      </c>
      <c r="D125" t="s">
        <v>2</v>
      </c>
      <c r="F125" t="s">
        <v>102</v>
      </c>
      <c r="H125">
        <f t="shared" si="1"/>
        <v>11</v>
      </c>
      <c r="I125" s="7">
        <v>368.03</v>
      </c>
      <c r="N125" s="7"/>
      <c r="O125" s="7"/>
      <c r="P125" s="7"/>
      <c r="Q125" s="7"/>
    </row>
    <row r="126" spans="1:17" ht="12.75">
      <c r="A126">
        <v>30</v>
      </c>
      <c r="B126">
        <v>14627</v>
      </c>
      <c r="C126" t="s">
        <v>95</v>
      </c>
      <c r="D126" t="s">
        <v>2</v>
      </c>
      <c r="F126" t="s">
        <v>118</v>
      </c>
      <c r="H126">
        <f t="shared" si="1"/>
        <v>12</v>
      </c>
      <c r="I126" s="7">
        <v>299.46</v>
      </c>
      <c r="N126" s="7"/>
      <c r="O126" s="7"/>
      <c r="P126" s="7"/>
      <c r="Q126" s="7"/>
    </row>
    <row r="127" spans="1:17" ht="12.75">
      <c r="A127">
        <v>23</v>
      </c>
      <c r="B127">
        <v>14620</v>
      </c>
      <c r="C127" t="s">
        <v>95</v>
      </c>
      <c r="D127" t="s">
        <v>2</v>
      </c>
      <c r="F127" t="s">
        <v>111</v>
      </c>
      <c r="H127">
        <f t="shared" si="1"/>
        <v>13</v>
      </c>
      <c r="I127" s="7">
        <v>333.745</v>
      </c>
      <c r="N127" s="7"/>
      <c r="O127" s="7"/>
      <c r="P127" s="7"/>
      <c r="Q127" s="7"/>
    </row>
    <row r="128" spans="1:17" ht="12.75">
      <c r="A128">
        <v>8</v>
      </c>
      <c r="B128">
        <v>13462</v>
      </c>
      <c r="C128" t="s">
        <v>95</v>
      </c>
      <c r="D128" t="s">
        <v>2</v>
      </c>
      <c r="F128" t="s">
        <v>96</v>
      </c>
      <c r="H128">
        <f t="shared" si="1"/>
        <v>14</v>
      </c>
      <c r="I128" s="7">
        <v>291.26</v>
      </c>
      <c r="N128" s="7"/>
      <c r="O128" s="7"/>
      <c r="P128" s="7"/>
      <c r="Q128" s="7"/>
    </row>
    <row r="129" spans="1:17" ht="12.75">
      <c r="A129">
        <v>24</v>
      </c>
      <c r="B129">
        <v>14621</v>
      </c>
      <c r="C129" t="s">
        <v>95</v>
      </c>
      <c r="D129" t="s">
        <v>2</v>
      </c>
      <c r="F129" t="s">
        <v>112</v>
      </c>
      <c r="H129">
        <f t="shared" si="1"/>
        <v>15</v>
      </c>
      <c r="I129" s="7">
        <v>1010.37</v>
      </c>
      <c r="N129" s="7"/>
      <c r="O129" s="7"/>
      <c r="P129" s="7"/>
      <c r="Q129" s="7"/>
    </row>
    <row r="130" spans="1:17" ht="12.75">
      <c r="A130">
        <v>17</v>
      </c>
      <c r="B130">
        <v>13472</v>
      </c>
      <c r="C130" t="s">
        <v>95</v>
      </c>
      <c r="D130" t="s">
        <v>11</v>
      </c>
      <c r="F130" t="s">
        <v>105</v>
      </c>
      <c r="H130">
        <v>1</v>
      </c>
      <c r="I130" s="7">
        <v>0</v>
      </c>
      <c r="K130" t="str">
        <f>C130</f>
        <v>DBA/2J</v>
      </c>
      <c r="L130" t="str">
        <f>D130</f>
        <v>U</v>
      </c>
      <c r="M130">
        <v>8</v>
      </c>
      <c r="N130" s="7">
        <f>AVERAGE(I130:I137)</f>
        <v>1.81625</v>
      </c>
      <c r="O130" s="7">
        <f>STDEV(I130:I137)</f>
        <v>3.5046578699944857</v>
      </c>
      <c r="P130" s="7">
        <f>(O130)/(SQRT(8))</f>
        <v>1.239083672805951</v>
      </c>
      <c r="Q130" s="7"/>
    </row>
    <row r="131" spans="1:17" ht="12.75">
      <c r="A131">
        <v>18</v>
      </c>
      <c r="B131">
        <v>13473</v>
      </c>
      <c r="C131" t="s">
        <v>95</v>
      </c>
      <c r="D131" t="s">
        <v>11</v>
      </c>
      <c r="F131" t="s">
        <v>106</v>
      </c>
      <c r="H131">
        <f t="shared" si="1"/>
        <v>2</v>
      </c>
      <c r="I131" s="7">
        <v>9.11</v>
      </c>
      <c r="N131" s="7"/>
      <c r="O131" s="7"/>
      <c r="P131" s="7"/>
      <c r="Q131" s="7"/>
    </row>
    <row r="132" spans="1:17" ht="12.75">
      <c r="A132">
        <v>19</v>
      </c>
      <c r="B132">
        <v>13474</v>
      </c>
      <c r="C132" t="s">
        <v>95</v>
      </c>
      <c r="D132" t="s">
        <v>11</v>
      </c>
      <c r="F132" t="s">
        <v>107</v>
      </c>
      <c r="H132">
        <f t="shared" si="1"/>
        <v>3</v>
      </c>
      <c r="I132" s="7">
        <v>0</v>
      </c>
      <c r="N132" s="7"/>
      <c r="O132" s="7"/>
      <c r="P132" s="7"/>
      <c r="Q132" s="7"/>
    </row>
    <row r="133" spans="1:17" ht="12.75">
      <c r="A133">
        <v>20</v>
      </c>
      <c r="B133">
        <v>13475</v>
      </c>
      <c r="C133" t="s">
        <v>95</v>
      </c>
      <c r="D133" t="s">
        <v>11</v>
      </c>
      <c r="F133" t="s">
        <v>108</v>
      </c>
      <c r="H133">
        <f t="shared" si="1"/>
        <v>4</v>
      </c>
      <c r="I133" s="7">
        <v>0</v>
      </c>
      <c r="N133" s="7"/>
      <c r="O133" s="7"/>
      <c r="P133" s="7"/>
      <c r="Q133" s="7"/>
    </row>
    <row r="134" spans="1:17" ht="12.75">
      <c r="A134">
        <v>21</v>
      </c>
      <c r="B134">
        <v>13476</v>
      </c>
      <c r="C134" t="s">
        <v>95</v>
      </c>
      <c r="D134" t="s">
        <v>11</v>
      </c>
      <c r="F134" t="s">
        <v>109</v>
      </c>
      <c r="H134">
        <f t="shared" si="1"/>
        <v>5</v>
      </c>
      <c r="I134" s="7">
        <v>0</v>
      </c>
      <c r="N134" s="7"/>
      <c r="O134" s="7"/>
      <c r="P134" s="7"/>
      <c r="Q134" s="7"/>
    </row>
    <row r="135" spans="1:17" ht="12.75">
      <c r="A135">
        <v>22</v>
      </c>
      <c r="B135">
        <v>13477</v>
      </c>
      <c r="C135" t="s">
        <v>95</v>
      </c>
      <c r="D135" t="s">
        <v>11</v>
      </c>
      <c r="F135" t="s">
        <v>110</v>
      </c>
      <c r="H135">
        <f aca="true" t="shared" si="2" ref="H135:H197">H134+1</f>
        <v>6</v>
      </c>
      <c r="I135" s="7">
        <v>0</v>
      </c>
      <c r="N135" s="7"/>
      <c r="O135" s="7"/>
      <c r="P135" s="7"/>
      <c r="Q135" s="7"/>
    </row>
    <row r="136" spans="1:17" ht="12.75">
      <c r="A136">
        <v>15</v>
      </c>
      <c r="B136">
        <v>13470</v>
      </c>
      <c r="C136" t="s">
        <v>95</v>
      </c>
      <c r="D136" t="s">
        <v>11</v>
      </c>
      <c r="F136" t="s">
        <v>103</v>
      </c>
      <c r="H136">
        <f t="shared" si="2"/>
        <v>7</v>
      </c>
      <c r="I136" s="7">
        <v>0</v>
      </c>
      <c r="N136" s="7"/>
      <c r="O136" s="7"/>
      <c r="P136" s="7"/>
      <c r="Q136" s="7"/>
    </row>
    <row r="137" spans="1:17" ht="12.75">
      <c r="A137">
        <v>16</v>
      </c>
      <c r="B137">
        <v>13471</v>
      </c>
      <c r="C137" t="s">
        <v>95</v>
      </c>
      <c r="D137" t="s">
        <v>11</v>
      </c>
      <c r="F137" t="s">
        <v>104</v>
      </c>
      <c r="H137">
        <f t="shared" si="2"/>
        <v>8</v>
      </c>
      <c r="I137" s="7">
        <v>5.42</v>
      </c>
      <c r="N137" s="7"/>
      <c r="O137" s="7"/>
      <c r="P137" s="7"/>
      <c r="Q137" s="7"/>
    </row>
    <row r="138" spans="1:17" ht="12.75">
      <c r="A138">
        <v>73</v>
      </c>
      <c r="B138">
        <v>13948</v>
      </c>
      <c r="C138" t="s">
        <v>161</v>
      </c>
      <c r="D138" t="s">
        <v>2</v>
      </c>
      <c r="F138" t="s">
        <v>164</v>
      </c>
      <c r="H138">
        <v>1</v>
      </c>
      <c r="I138" s="7">
        <v>368.15</v>
      </c>
      <c r="K138" t="str">
        <f>C138</f>
        <v>LP1/J</v>
      </c>
      <c r="L138" t="str">
        <f>D138</f>
        <v>E</v>
      </c>
      <c r="M138">
        <v>10</v>
      </c>
      <c r="N138" s="7">
        <f>AVERAGE(I138:I147)</f>
        <v>405.016</v>
      </c>
      <c r="O138" s="7">
        <f>STDEV(I138:I147)</f>
        <v>149.48873359257237</v>
      </c>
      <c r="P138" s="7">
        <f>(O138)/(SQRT(10))</f>
        <v>47.27248826866539</v>
      </c>
      <c r="Q138" s="7"/>
    </row>
    <row r="139" spans="1:17" ht="12.75">
      <c r="A139">
        <v>74</v>
      </c>
      <c r="B139">
        <v>13949</v>
      </c>
      <c r="C139" t="s">
        <v>161</v>
      </c>
      <c r="D139" t="s">
        <v>2</v>
      </c>
      <c r="F139" t="s">
        <v>165</v>
      </c>
      <c r="H139">
        <f t="shared" si="2"/>
        <v>2</v>
      </c>
      <c r="I139" s="7">
        <v>396.92</v>
      </c>
      <c r="N139" s="7"/>
      <c r="O139" s="7"/>
      <c r="P139" s="7"/>
      <c r="Q139" s="7"/>
    </row>
    <row r="140" spans="1:17" ht="12.75">
      <c r="A140">
        <v>75</v>
      </c>
      <c r="B140">
        <v>13950</v>
      </c>
      <c r="C140" t="s">
        <v>161</v>
      </c>
      <c r="D140" t="s">
        <v>2</v>
      </c>
      <c r="F140" t="s">
        <v>166</v>
      </c>
      <c r="H140">
        <f t="shared" si="2"/>
        <v>3</v>
      </c>
      <c r="I140" s="7">
        <v>651.51</v>
      </c>
      <c r="N140" s="7"/>
      <c r="O140" s="7"/>
      <c r="P140" s="7"/>
      <c r="Q140" s="7"/>
    </row>
    <row r="141" spans="1:17" ht="12.75">
      <c r="A141">
        <v>76</v>
      </c>
      <c r="B141">
        <v>13951</v>
      </c>
      <c r="C141" t="s">
        <v>161</v>
      </c>
      <c r="D141" t="s">
        <v>2</v>
      </c>
      <c r="F141" t="s">
        <v>167</v>
      </c>
      <c r="H141">
        <f t="shared" si="2"/>
        <v>4</v>
      </c>
      <c r="I141" s="7">
        <v>418.87</v>
      </c>
      <c r="N141" s="7"/>
      <c r="O141" s="7"/>
      <c r="P141" s="7"/>
      <c r="Q141" s="7"/>
    </row>
    <row r="142" spans="1:17" ht="12.75">
      <c r="A142">
        <v>77</v>
      </c>
      <c r="B142">
        <v>13952</v>
      </c>
      <c r="C142" t="s">
        <v>161</v>
      </c>
      <c r="D142" t="s">
        <v>2</v>
      </c>
      <c r="F142" t="s">
        <v>168</v>
      </c>
      <c r="H142">
        <f t="shared" si="2"/>
        <v>5</v>
      </c>
      <c r="I142" s="7">
        <v>618.73</v>
      </c>
      <c r="N142" s="7"/>
      <c r="O142" s="7"/>
      <c r="P142" s="7"/>
      <c r="Q142" s="7"/>
    </row>
    <row r="143" spans="1:17" ht="12.75">
      <c r="A143">
        <v>78</v>
      </c>
      <c r="B143">
        <v>13953</v>
      </c>
      <c r="C143" t="s">
        <v>161</v>
      </c>
      <c r="D143" t="s">
        <v>2</v>
      </c>
      <c r="F143" t="s">
        <v>169</v>
      </c>
      <c r="H143">
        <f t="shared" si="2"/>
        <v>6</v>
      </c>
      <c r="I143" s="7">
        <v>218.8</v>
      </c>
      <c r="N143" s="7"/>
      <c r="O143" s="7"/>
      <c r="P143" s="7"/>
      <c r="Q143" s="7"/>
    </row>
    <row r="144" spans="1:17" ht="12.75">
      <c r="A144">
        <v>71</v>
      </c>
      <c r="B144">
        <v>13946</v>
      </c>
      <c r="C144" t="s">
        <v>161</v>
      </c>
      <c r="D144" t="s">
        <v>2</v>
      </c>
      <c r="F144" t="s">
        <v>162</v>
      </c>
      <c r="H144">
        <f t="shared" si="2"/>
        <v>7</v>
      </c>
      <c r="I144" s="7">
        <v>231.03</v>
      </c>
      <c r="N144" s="7"/>
      <c r="O144" s="7"/>
      <c r="P144" s="7"/>
      <c r="Q144" s="7"/>
    </row>
    <row r="145" spans="1:17" ht="12.75">
      <c r="A145">
        <v>79</v>
      </c>
      <c r="B145">
        <v>13954</v>
      </c>
      <c r="C145" t="s">
        <v>161</v>
      </c>
      <c r="D145" t="s">
        <v>2</v>
      </c>
      <c r="F145" t="s">
        <v>170</v>
      </c>
      <c r="H145">
        <f t="shared" si="2"/>
        <v>8</v>
      </c>
      <c r="I145" s="7">
        <v>474.34</v>
      </c>
      <c r="N145" s="7"/>
      <c r="O145" s="7"/>
      <c r="P145" s="7"/>
      <c r="Q145" s="7"/>
    </row>
    <row r="146" spans="1:17" ht="12.75">
      <c r="A146">
        <v>72</v>
      </c>
      <c r="B146">
        <v>13947</v>
      </c>
      <c r="C146" t="s">
        <v>161</v>
      </c>
      <c r="D146" t="s">
        <v>2</v>
      </c>
      <c r="F146" t="s">
        <v>163</v>
      </c>
      <c r="H146">
        <f t="shared" si="2"/>
        <v>9</v>
      </c>
      <c r="I146" s="7">
        <v>418.87</v>
      </c>
      <c r="N146" s="7"/>
      <c r="O146" s="7"/>
      <c r="P146" s="7"/>
      <c r="Q146" s="7"/>
    </row>
    <row r="147" spans="1:17" ht="12.75">
      <c r="A147">
        <v>80</v>
      </c>
      <c r="B147">
        <v>13955</v>
      </c>
      <c r="C147" t="s">
        <v>161</v>
      </c>
      <c r="D147" t="s">
        <v>2</v>
      </c>
      <c r="F147" t="s">
        <v>171</v>
      </c>
      <c r="H147">
        <f t="shared" si="2"/>
        <v>10</v>
      </c>
      <c r="I147" s="7">
        <v>252.94</v>
      </c>
      <c r="N147" s="7"/>
      <c r="O147" s="7"/>
      <c r="P147" s="7"/>
      <c r="Q147" s="7"/>
    </row>
    <row r="148" spans="1:17" ht="12.75">
      <c r="A148">
        <v>57</v>
      </c>
      <c r="B148">
        <v>13823</v>
      </c>
      <c r="C148" t="s">
        <v>140</v>
      </c>
      <c r="D148" t="s">
        <v>2</v>
      </c>
      <c r="F148" t="s">
        <v>147</v>
      </c>
      <c r="H148">
        <v>1</v>
      </c>
      <c r="I148" s="7">
        <v>144.1</v>
      </c>
      <c r="K148" t="str">
        <f>C148</f>
        <v>NZW/LacJ</v>
      </c>
      <c r="L148" t="str">
        <f>D148</f>
        <v>E</v>
      </c>
      <c r="M148">
        <v>10</v>
      </c>
      <c r="N148" s="7">
        <f>AVERAGE(I148:I157)</f>
        <v>243.823</v>
      </c>
      <c r="O148" s="7">
        <f>STDEV(I148:I157)</f>
        <v>123.72579117189395</v>
      </c>
      <c r="P148" s="7">
        <f>(O148)/(SQRT(10))</f>
        <v>39.125530540953825</v>
      </c>
      <c r="Q148" s="7"/>
    </row>
    <row r="149" spans="1:17" ht="12.75">
      <c r="A149">
        <v>58</v>
      </c>
      <c r="B149">
        <v>13824</v>
      </c>
      <c r="C149" t="s">
        <v>140</v>
      </c>
      <c r="D149" t="s">
        <v>2</v>
      </c>
      <c r="F149" t="s">
        <v>148</v>
      </c>
      <c r="H149">
        <f t="shared" si="2"/>
        <v>2</v>
      </c>
      <c r="I149" s="7">
        <v>155.9</v>
      </c>
      <c r="N149" s="7"/>
      <c r="O149" s="7"/>
      <c r="P149" s="7"/>
      <c r="Q149" s="7"/>
    </row>
    <row r="150" spans="1:17" ht="12.75">
      <c r="A150">
        <v>59</v>
      </c>
      <c r="B150">
        <v>13825</v>
      </c>
      <c r="C150" t="s">
        <v>140</v>
      </c>
      <c r="D150" t="s">
        <v>2</v>
      </c>
      <c r="F150" t="s">
        <v>149</v>
      </c>
      <c r="H150">
        <f t="shared" si="2"/>
        <v>3</v>
      </c>
      <c r="I150" s="7">
        <v>205.29</v>
      </c>
      <c r="N150" s="7"/>
      <c r="O150" s="7"/>
      <c r="P150" s="7"/>
      <c r="Q150" s="7"/>
    </row>
    <row r="151" spans="1:17" ht="12.75">
      <c r="A151">
        <v>51</v>
      </c>
      <c r="B151">
        <v>13817</v>
      </c>
      <c r="C151" t="s">
        <v>140</v>
      </c>
      <c r="D151" t="s">
        <v>2</v>
      </c>
      <c r="F151" t="s">
        <v>141</v>
      </c>
      <c r="H151">
        <f t="shared" si="2"/>
        <v>4</v>
      </c>
      <c r="I151" s="7">
        <v>347.54</v>
      </c>
      <c r="N151" s="7"/>
      <c r="O151" s="7"/>
      <c r="P151" s="7"/>
      <c r="Q151" s="7"/>
    </row>
    <row r="152" spans="1:17" ht="12.75">
      <c r="A152">
        <v>60</v>
      </c>
      <c r="B152">
        <v>13826</v>
      </c>
      <c r="C152" t="s">
        <v>140</v>
      </c>
      <c r="D152" t="s">
        <v>2</v>
      </c>
      <c r="F152" t="s">
        <v>150</v>
      </c>
      <c r="H152">
        <f t="shared" si="2"/>
        <v>5</v>
      </c>
      <c r="I152" s="7">
        <v>134.37</v>
      </c>
      <c r="N152" s="7"/>
      <c r="O152" s="7"/>
      <c r="P152" s="7"/>
      <c r="Q152" s="7"/>
    </row>
    <row r="153" spans="1:17" ht="12.75">
      <c r="A153">
        <v>52</v>
      </c>
      <c r="B153">
        <v>13818</v>
      </c>
      <c r="C153" t="s">
        <v>140</v>
      </c>
      <c r="D153" t="s">
        <v>2</v>
      </c>
      <c r="F153" t="s">
        <v>142</v>
      </c>
      <c r="H153">
        <f t="shared" si="2"/>
        <v>6</v>
      </c>
      <c r="I153" s="7">
        <v>262.24</v>
      </c>
      <c r="N153" s="7"/>
      <c r="O153" s="7"/>
      <c r="P153" s="7"/>
      <c r="Q153" s="7"/>
    </row>
    <row r="154" spans="1:17" ht="12.75">
      <c r="A154">
        <v>53</v>
      </c>
      <c r="B154">
        <v>13819</v>
      </c>
      <c r="C154" t="s">
        <v>140</v>
      </c>
      <c r="D154" t="s">
        <v>2</v>
      </c>
      <c r="F154" t="s">
        <v>143</v>
      </c>
      <c r="H154">
        <f t="shared" si="2"/>
        <v>7</v>
      </c>
      <c r="I154" s="7">
        <v>185.08</v>
      </c>
      <c r="N154" s="7"/>
      <c r="O154" s="7"/>
      <c r="P154" s="7"/>
      <c r="Q154" s="7"/>
    </row>
    <row r="155" spans="1:17" ht="12.75">
      <c r="A155">
        <v>54</v>
      </c>
      <c r="B155">
        <v>13820</v>
      </c>
      <c r="C155" t="s">
        <v>140</v>
      </c>
      <c r="D155" t="s">
        <v>2</v>
      </c>
      <c r="F155" t="s">
        <v>144</v>
      </c>
      <c r="H155">
        <f t="shared" si="2"/>
        <v>8</v>
      </c>
      <c r="I155" s="7">
        <v>361.15</v>
      </c>
      <c r="N155" s="7"/>
      <c r="O155" s="7"/>
      <c r="P155" s="7"/>
      <c r="Q155" s="7"/>
    </row>
    <row r="156" spans="1:17" ht="12.75">
      <c r="A156">
        <v>55</v>
      </c>
      <c r="B156">
        <v>13821</v>
      </c>
      <c r="C156" t="s">
        <v>140</v>
      </c>
      <c r="D156" t="s">
        <v>2</v>
      </c>
      <c r="F156" t="s">
        <v>145</v>
      </c>
      <c r="H156">
        <f t="shared" si="2"/>
        <v>9</v>
      </c>
      <c r="I156" s="7">
        <v>503.38</v>
      </c>
      <c r="N156" s="7"/>
      <c r="O156" s="7"/>
      <c r="P156" s="7"/>
      <c r="Q156" s="7"/>
    </row>
    <row r="157" spans="1:17" ht="12.75">
      <c r="A157">
        <v>56</v>
      </c>
      <c r="B157">
        <v>13822</v>
      </c>
      <c r="C157" t="s">
        <v>140</v>
      </c>
      <c r="D157" t="s">
        <v>2</v>
      </c>
      <c r="F157" t="s">
        <v>146</v>
      </c>
      <c r="H157">
        <f t="shared" si="2"/>
        <v>10</v>
      </c>
      <c r="I157" s="7">
        <v>139.18</v>
      </c>
      <c r="N157" s="7"/>
      <c r="O157" s="7"/>
      <c r="P157" s="7"/>
      <c r="Q157" s="7"/>
    </row>
    <row r="158" spans="1:17" ht="12.75">
      <c r="A158">
        <v>65</v>
      </c>
      <c r="B158">
        <v>13831</v>
      </c>
      <c r="C158" t="s">
        <v>140</v>
      </c>
      <c r="D158" t="s">
        <v>11</v>
      </c>
      <c r="F158" t="s">
        <v>155</v>
      </c>
      <c r="H158">
        <v>1</v>
      </c>
      <c r="I158" s="7">
        <v>1.62</v>
      </c>
      <c r="K158" t="str">
        <f>C158</f>
        <v>NZW/LacJ</v>
      </c>
      <c r="L158" t="str">
        <f>D158</f>
        <v>U</v>
      </c>
      <c r="M158">
        <v>10</v>
      </c>
      <c r="N158" s="7">
        <f>AVERAGE(I158:I167)</f>
        <v>1.4580000000000002</v>
      </c>
      <c r="O158" s="7">
        <f>STDEV(I158:I167)</f>
        <v>4.07333278777956</v>
      </c>
      <c r="P158" s="7">
        <f>(O158)/(SQRT(10))</f>
        <v>1.288100927722669</v>
      </c>
      <c r="Q158" s="7"/>
    </row>
    <row r="159" spans="1:17" ht="12.75">
      <c r="A159">
        <v>66</v>
      </c>
      <c r="B159">
        <v>13832</v>
      </c>
      <c r="C159" t="s">
        <v>140</v>
      </c>
      <c r="D159" t="s">
        <v>11</v>
      </c>
      <c r="F159" t="s">
        <v>156</v>
      </c>
      <c r="H159">
        <f t="shared" si="2"/>
        <v>2</v>
      </c>
      <c r="I159" s="7">
        <v>0</v>
      </c>
      <c r="N159" s="7"/>
      <c r="O159" s="7"/>
      <c r="P159" s="7"/>
      <c r="Q159" s="7"/>
    </row>
    <row r="160" spans="1:17" ht="12.75">
      <c r="A160">
        <v>67</v>
      </c>
      <c r="B160">
        <v>13833</v>
      </c>
      <c r="C160" t="s">
        <v>140</v>
      </c>
      <c r="D160" t="s">
        <v>11</v>
      </c>
      <c r="F160" t="s">
        <v>157</v>
      </c>
      <c r="H160">
        <f t="shared" si="2"/>
        <v>3</v>
      </c>
      <c r="I160" s="7">
        <v>0</v>
      </c>
      <c r="N160" s="7"/>
      <c r="O160" s="7"/>
      <c r="P160" s="7"/>
      <c r="Q160" s="7"/>
    </row>
    <row r="161" spans="1:17" ht="12.75">
      <c r="A161">
        <v>68</v>
      </c>
      <c r="B161">
        <v>13834</v>
      </c>
      <c r="C161" t="s">
        <v>140</v>
      </c>
      <c r="D161" t="s">
        <v>11</v>
      </c>
      <c r="F161" t="s">
        <v>158</v>
      </c>
      <c r="H161">
        <f t="shared" si="2"/>
        <v>4</v>
      </c>
      <c r="I161" s="7">
        <v>0</v>
      </c>
      <c r="N161" s="7"/>
      <c r="O161" s="7"/>
      <c r="P161" s="7"/>
      <c r="Q161" s="7"/>
    </row>
    <row r="162" spans="1:17" ht="12.75">
      <c r="A162">
        <v>61</v>
      </c>
      <c r="B162">
        <v>13827</v>
      </c>
      <c r="C162" t="s">
        <v>140</v>
      </c>
      <c r="D162" t="s">
        <v>11</v>
      </c>
      <c r="F162" t="s">
        <v>151</v>
      </c>
      <c r="H162">
        <f t="shared" si="2"/>
        <v>5</v>
      </c>
      <c r="I162" s="7">
        <v>0</v>
      </c>
      <c r="N162" s="7"/>
      <c r="O162" s="7"/>
      <c r="P162" s="7"/>
      <c r="Q162" s="7"/>
    </row>
    <row r="163" spans="1:17" ht="12.75">
      <c r="A163">
        <v>69</v>
      </c>
      <c r="B163">
        <v>13835</v>
      </c>
      <c r="C163" t="s">
        <v>140</v>
      </c>
      <c r="D163" t="s">
        <v>11</v>
      </c>
      <c r="F163" t="s">
        <v>159</v>
      </c>
      <c r="H163">
        <f t="shared" si="2"/>
        <v>6</v>
      </c>
      <c r="I163" s="7">
        <v>0</v>
      </c>
      <c r="N163" s="7"/>
      <c r="O163" s="7"/>
      <c r="P163" s="7"/>
      <c r="Q163" s="7"/>
    </row>
    <row r="164" spans="1:17" ht="12.75">
      <c r="A164">
        <v>62</v>
      </c>
      <c r="B164">
        <v>13828</v>
      </c>
      <c r="C164" t="s">
        <v>140</v>
      </c>
      <c r="D164" t="s">
        <v>11</v>
      </c>
      <c r="F164" t="s">
        <v>152</v>
      </c>
      <c r="H164">
        <f t="shared" si="2"/>
        <v>7</v>
      </c>
      <c r="I164" s="7">
        <v>0</v>
      </c>
      <c r="N164" s="7"/>
      <c r="O164" s="7"/>
      <c r="P164" s="7"/>
      <c r="Q164" s="7"/>
    </row>
    <row r="165" spans="1:17" ht="12.75">
      <c r="A165">
        <v>70</v>
      </c>
      <c r="B165">
        <v>13836</v>
      </c>
      <c r="C165" t="s">
        <v>140</v>
      </c>
      <c r="D165" t="s">
        <v>11</v>
      </c>
      <c r="F165" t="s">
        <v>160</v>
      </c>
      <c r="H165">
        <f t="shared" si="2"/>
        <v>8</v>
      </c>
      <c r="I165" s="7">
        <v>0</v>
      </c>
      <c r="N165" s="7"/>
      <c r="O165" s="7"/>
      <c r="P165" s="7"/>
      <c r="Q165" s="7"/>
    </row>
    <row r="166" spans="1:17" ht="12.75">
      <c r="A166">
        <v>63</v>
      </c>
      <c r="B166">
        <v>13829</v>
      </c>
      <c r="C166" t="s">
        <v>140</v>
      </c>
      <c r="D166" t="s">
        <v>11</v>
      </c>
      <c r="F166" t="s">
        <v>153</v>
      </c>
      <c r="H166">
        <f t="shared" si="2"/>
        <v>9</v>
      </c>
      <c r="I166" s="7">
        <v>0</v>
      </c>
      <c r="N166" s="7"/>
      <c r="O166" s="7"/>
      <c r="P166" s="7"/>
      <c r="Q166" s="7"/>
    </row>
    <row r="167" spans="1:17" ht="12.75">
      <c r="A167">
        <v>64</v>
      </c>
      <c r="B167">
        <v>13830</v>
      </c>
      <c r="C167" t="s">
        <v>140</v>
      </c>
      <c r="D167" t="s">
        <v>11</v>
      </c>
      <c r="F167" t="s">
        <v>154</v>
      </c>
      <c r="H167">
        <f t="shared" si="2"/>
        <v>10</v>
      </c>
      <c r="I167" s="7">
        <v>12.96</v>
      </c>
      <c r="N167" s="7"/>
      <c r="O167" s="7"/>
      <c r="P167" s="7"/>
      <c r="Q167" s="7"/>
    </row>
    <row r="168" spans="14:17" ht="12.75">
      <c r="N168" s="7"/>
      <c r="O168" s="7"/>
      <c r="P168" s="7"/>
      <c r="Q168" s="7"/>
    </row>
    <row r="169" spans="14:17" ht="12.75">
      <c r="N169" s="7"/>
      <c r="O169" s="7"/>
      <c r="P169" s="7"/>
      <c r="Q169" s="7"/>
    </row>
    <row r="170" spans="9:17" ht="12.75">
      <c r="I170" s="1" t="s">
        <v>0</v>
      </c>
      <c r="J170" s="1"/>
      <c r="K170" s="1"/>
      <c r="N170" s="7"/>
      <c r="O170" s="7"/>
      <c r="P170" s="7"/>
      <c r="Q170" s="7"/>
    </row>
    <row r="171" spans="9:17" ht="12.75">
      <c r="I171" s="1"/>
      <c r="J171" s="1"/>
      <c r="K171" s="1"/>
      <c r="N171" s="7"/>
      <c r="O171" s="7"/>
      <c r="P171" s="7"/>
      <c r="Q171" s="7"/>
    </row>
    <row r="172" spans="1:21" ht="12.75">
      <c r="A172">
        <v>33</v>
      </c>
      <c r="B172" s="2">
        <v>13009</v>
      </c>
      <c r="C172" s="3" t="s">
        <v>173</v>
      </c>
      <c r="D172" s="4" t="s">
        <v>2</v>
      </c>
      <c r="F172" t="s">
        <v>177</v>
      </c>
      <c r="H172">
        <f t="shared" si="2"/>
        <v>1</v>
      </c>
      <c r="I172" s="7">
        <v>840.71</v>
      </c>
      <c r="K172" t="str">
        <f>C172</f>
        <v>129/Sv/M</v>
      </c>
      <c r="L172" t="str">
        <f>D172</f>
        <v>E</v>
      </c>
      <c r="M172">
        <v>8</v>
      </c>
      <c r="N172" s="7">
        <f>AVERAGE(I172:I179)</f>
        <v>661.342857142857</v>
      </c>
      <c r="O172" s="7">
        <f>STDEV(I172:I179)</f>
        <v>397.23611180733525</v>
      </c>
      <c r="P172" s="7">
        <f>(O172)/(SQRT(7))</f>
        <v>150.14113765949392</v>
      </c>
      <c r="Q172" s="7"/>
      <c r="S172" s="7"/>
      <c r="U172" s="7"/>
    </row>
    <row r="173" spans="1:21" ht="12.75">
      <c r="A173">
        <v>34</v>
      </c>
      <c r="B173" s="2">
        <v>13010</v>
      </c>
      <c r="C173" s="3" t="s">
        <v>173</v>
      </c>
      <c r="D173" s="4" t="s">
        <v>2</v>
      </c>
      <c r="F173" t="s">
        <v>178</v>
      </c>
      <c r="H173">
        <f t="shared" si="2"/>
        <v>2</v>
      </c>
      <c r="I173" s="7">
        <v>740.35</v>
      </c>
      <c r="N173" s="7"/>
      <c r="O173" s="7"/>
      <c r="P173" s="7"/>
      <c r="Q173" s="7"/>
      <c r="S173" s="7"/>
      <c r="U173" s="7"/>
    </row>
    <row r="174" spans="1:21" ht="12.75">
      <c r="A174">
        <v>35</v>
      </c>
      <c r="B174" s="2">
        <v>13011</v>
      </c>
      <c r="C174" s="3" t="s">
        <v>173</v>
      </c>
      <c r="D174" s="4" t="s">
        <v>2</v>
      </c>
      <c r="F174" t="s">
        <v>179</v>
      </c>
      <c r="H174">
        <f t="shared" si="2"/>
        <v>3</v>
      </c>
      <c r="I174" s="7">
        <v>52.42</v>
      </c>
      <c r="N174" s="7"/>
      <c r="O174" s="7"/>
      <c r="P174" s="7"/>
      <c r="Q174" s="7"/>
      <c r="S174" s="7"/>
      <c r="U174" s="7"/>
    </row>
    <row r="175" spans="1:21" ht="12.75">
      <c r="A175">
        <v>36</v>
      </c>
      <c r="B175" s="2">
        <v>13012</v>
      </c>
      <c r="C175" s="3" t="s">
        <v>173</v>
      </c>
      <c r="D175" s="4" t="s">
        <v>2</v>
      </c>
      <c r="F175" t="s">
        <v>180</v>
      </c>
      <c r="H175">
        <f t="shared" si="2"/>
        <v>4</v>
      </c>
      <c r="I175" s="7">
        <v>182.68</v>
      </c>
      <c r="N175" s="7"/>
      <c r="O175" s="7"/>
      <c r="P175" s="7"/>
      <c r="Q175" s="7"/>
      <c r="S175" s="7"/>
      <c r="U175" s="7"/>
    </row>
    <row r="176" spans="1:21" ht="12.75">
      <c r="A176">
        <v>37</v>
      </c>
      <c r="B176" s="2">
        <v>13013</v>
      </c>
      <c r="C176" s="3" t="s">
        <v>173</v>
      </c>
      <c r="D176" s="4" t="s">
        <v>2</v>
      </c>
      <c r="F176" t="s">
        <v>181</v>
      </c>
      <c r="H176">
        <f t="shared" si="2"/>
        <v>5</v>
      </c>
      <c r="I176" s="7"/>
      <c r="N176" s="7"/>
      <c r="O176" s="7"/>
      <c r="P176" s="7"/>
      <c r="Q176" s="7"/>
      <c r="S176" s="7"/>
      <c r="U176" s="7"/>
    </row>
    <row r="177" spans="1:21" ht="12.75">
      <c r="A177">
        <v>30</v>
      </c>
      <c r="B177" s="2">
        <v>13006</v>
      </c>
      <c r="C177" s="3" t="s">
        <v>173</v>
      </c>
      <c r="D177" s="4" t="s">
        <v>2</v>
      </c>
      <c r="F177" t="s">
        <v>182</v>
      </c>
      <c r="H177">
        <f t="shared" si="2"/>
        <v>6</v>
      </c>
      <c r="I177" s="7">
        <v>708.47</v>
      </c>
      <c r="N177" s="7"/>
      <c r="O177" s="7"/>
      <c r="P177" s="7"/>
      <c r="Q177" s="7"/>
      <c r="S177" s="7"/>
      <c r="U177" s="7"/>
    </row>
    <row r="178" spans="1:21" ht="12.75">
      <c r="A178">
        <v>31</v>
      </c>
      <c r="B178" s="2">
        <v>13007</v>
      </c>
      <c r="C178" s="3" t="s">
        <v>173</v>
      </c>
      <c r="D178" s="4" t="s">
        <v>2</v>
      </c>
      <c r="F178" t="s">
        <v>183</v>
      </c>
      <c r="H178">
        <f t="shared" si="2"/>
        <v>7</v>
      </c>
      <c r="I178" s="7">
        <v>1038.06</v>
      </c>
      <c r="N178" s="7"/>
      <c r="O178" s="7"/>
      <c r="P178" s="7"/>
      <c r="Q178" s="7"/>
      <c r="S178" s="7"/>
      <c r="U178" s="7"/>
    </row>
    <row r="179" spans="1:21" ht="12.75">
      <c r="A179">
        <v>32</v>
      </c>
      <c r="B179" s="2">
        <v>13008</v>
      </c>
      <c r="C179" s="3" t="s">
        <v>173</v>
      </c>
      <c r="D179" s="4" t="s">
        <v>2</v>
      </c>
      <c r="F179" t="s">
        <v>184</v>
      </c>
      <c r="H179">
        <f t="shared" si="2"/>
        <v>8</v>
      </c>
      <c r="I179" s="7">
        <v>1066.71</v>
      </c>
      <c r="N179" s="7"/>
      <c r="O179" s="7"/>
      <c r="P179" s="7"/>
      <c r="Q179" s="7"/>
      <c r="S179" s="7"/>
      <c r="U179" s="7"/>
    </row>
    <row r="180" spans="1:17" ht="12.75">
      <c r="A180">
        <v>41</v>
      </c>
      <c r="B180" s="2">
        <v>13017</v>
      </c>
      <c r="C180" s="3" t="s">
        <v>173</v>
      </c>
      <c r="D180" s="4" t="s">
        <v>11</v>
      </c>
      <c r="F180" t="s">
        <v>185</v>
      </c>
      <c r="H180">
        <v>1</v>
      </c>
      <c r="I180" s="7">
        <v>16.25</v>
      </c>
      <c r="K180" t="str">
        <f>C180</f>
        <v>129/Sv/M</v>
      </c>
      <c r="L180" t="str">
        <f>D180</f>
        <v>U</v>
      </c>
      <c r="M180">
        <v>8</v>
      </c>
      <c r="N180" s="7">
        <f>AVERAGE(I180:I187)</f>
        <v>27.67375</v>
      </c>
      <c r="O180" s="7">
        <f>STDEV(I180:I187)</f>
        <v>22.332438890226797</v>
      </c>
      <c r="P180" s="7">
        <f>(O180)/(SQRT(8))</f>
        <v>7.895709489856771</v>
      </c>
      <c r="Q180" s="7"/>
    </row>
    <row r="181" spans="1:17" ht="12.75">
      <c r="A181">
        <v>42</v>
      </c>
      <c r="B181" s="2">
        <v>13018</v>
      </c>
      <c r="C181" s="3" t="s">
        <v>173</v>
      </c>
      <c r="D181" s="4" t="s">
        <v>11</v>
      </c>
      <c r="F181" t="s">
        <v>186</v>
      </c>
      <c r="H181">
        <f t="shared" si="2"/>
        <v>2</v>
      </c>
      <c r="I181" s="7">
        <v>44.86</v>
      </c>
      <c r="N181" s="7"/>
      <c r="O181" s="7"/>
      <c r="P181" s="7"/>
      <c r="Q181" s="7"/>
    </row>
    <row r="182" spans="1:17" ht="12.75">
      <c r="A182">
        <v>43</v>
      </c>
      <c r="B182" s="2">
        <v>13019</v>
      </c>
      <c r="C182" s="3" t="s">
        <v>173</v>
      </c>
      <c r="D182" s="4" t="s">
        <v>11</v>
      </c>
      <c r="F182" t="s">
        <v>187</v>
      </c>
      <c r="H182">
        <f t="shared" si="2"/>
        <v>3</v>
      </c>
      <c r="I182" s="7">
        <v>63.94</v>
      </c>
      <c r="N182" s="7"/>
      <c r="O182" s="7"/>
      <c r="P182" s="7"/>
      <c r="Q182" s="7"/>
    </row>
    <row r="183" spans="1:17" ht="12.75">
      <c r="A183">
        <v>44</v>
      </c>
      <c r="B183" s="2">
        <v>13020</v>
      </c>
      <c r="C183" s="3" t="s">
        <v>173</v>
      </c>
      <c r="D183" s="4" t="s">
        <v>11</v>
      </c>
      <c r="F183" t="s">
        <v>188</v>
      </c>
      <c r="H183">
        <f t="shared" si="2"/>
        <v>4</v>
      </c>
      <c r="I183" s="7">
        <v>17.12</v>
      </c>
      <c r="N183" s="7"/>
      <c r="O183" s="7"/>
      <c r="P183" s="7"/>
      <c r="Q183" s="7"/>
    </row>
    <row r="184" spans="1:17" ht="12.75">
      <c r="A184">
        <v>45</v>
      </c>
      <c r="B184" s="2">
        <v>13021</v>
      </c>
      <c r="C184" s="3" t="s">
        <v>173</v>
      </c>
      <c r="D184" s="4" t="s">
        <v>11</v>
      </c>
      <c r="F184" t="s">
        <v>189</v>
      </c>
      <c r="H184">
        <f t="shared" si="2"/>
        <v>5</v>
      </c>
      <c r="I184" s="7">
        <v>4.77</v>
      </c>
      <c r="N184" s="7"/>
      <c r="O184" s="7"/>
      <c r="P184" s="7"/>
      <c r="Q184" s="7"/>
    </row>
    <row r="185" spans="1:17" ht="12.75">
      <c r="A185">
        <v>38</v>
      </c>
      <c r="B185" s="2">
        <v>13014</v>
      </c>
      <c r="C185" s="3" t="s">
        <v>173</v>
      </c>
      <c r="D185" s="4" t="s">
        <v>11</v>
      </c>
      <c r="F185" t="s">
        <v>190</v>
      </c>
      <c r="H185">
        <f t="shared" si="2"/>
        <v>6</v>
      </c>
      <c r="I185" s="7">
        <v>28.12</v>
      </c>
      <c r="N185" s="7"/>
      <c r="O185" s="7"/>
      <c r="P185" s="7"/>
      <c r="Q185" s="7"/>
    </row>
    <row r="186" spans="1:17" ht="12.75">
      <c r="A186">
        <v>39</v>
      </c>
      <c r="B186" s="2">
        <v>13015</v>
      </c>
      <c r="C186" s="3" t="s">
        <v>173</v>
      </c>
      <c r="D186" s="4" t="s">
        <v>11</v>
      </c>
      <c r="F186" t="s">
        <v>191</v>
      </c>
      <c r="H186">
        <f t="shared" si="2"/>
        <v>7</v>
      </c>
      <c r="I186" s="7">
        <v>0</v>
      </c>
      <c r="N186" s="7"/>
      <c r="O186" s="7"/>
      <c r="P186" s="7"/>
      <c r="Q186" s="7"/>
    </row>
    <row r="187" spans="1:17" ht="12.75">
      <c r="A187">
        <v>40</v>
      </c>
      <c r="B187" s="2">
        <v>13016</v>
      </c>
      <c r="C187" s="3" t="s">
        <v>173</v>
      </c>
      <c r="D187" s="4" t="s">
        <v>11</v>
      </c>
      <c r="F187" t="s">
        <v>192</v>
      </c>
      <c r="H187">
        <f t="shared" si="2"/>
        <v>8</v>
      </c>
      <c r="I187" s="7">
        <v>46.33</v>
      </c>
      <c r="N187" s="7"/>
      <c r="O187" s="7"/>
      <c r="P187" s="7"/>
      <c r="Q187" s="7"/>
    </row>
    <row r="188" spans="1:17" ht="12.75">
      <c r="A188">
        <v>49</v>
      </c>
      <c r="B188" s="2">
        <v>14449</v>
      </c>
      <c r="C188" s="3" t="s">
        <v>174</v>
      </c>
      <c r="D188" s="4" t="s">
        <v>2</v>
      </c>
      <c r="F188" t="s">
        <v>193</v>
      </c>
      <c r="H188">
        <v>1</v>
      </c>
      <c r="I188" s="7">
        <v>543.92</v>
      </c>
      <c r="K188" t="str">
        <f>C188</f>
        <v>BXD16</v>
      </c>
      <c r="L188" t="str">
        <f>D188</f>
        <v>E</v>
      </c>
      <c r="M188">
        <v>10</v>
      </c>
      <c r="N188" s="7">
        <f>AVERAGE(I188:I197)</f>
        <v>372.16777777777776</v>
      </c>
      <c r="O188" s="7">
        <f>STDEV(I188:I197)</f>
        <v>148.5299451102184</v>
      </c>
      <c r="P188" s="7">
        <f>(O188)/(SQRT(9))</f>
        <v>49.50998170340613</v>
      </c>
      <c r="Q188" s="7"/>
    </row>
    <row r="189" spans="1:17" ht="12.75">
      <c r="A189">
        <v>50</v>
      </c>
      <c r="B189" s="2">
        <v>14450</v>
      </c>
      <c r="C189" s="3" t="s">
        <v>174</v>
      </c>
      <c r="D189" s="4" t="s">
        <v>2</v>
      </c>
      <c r="F189" t="s">
        <v>194</v>
      </c>
      <c r="H189">
        <f t="shared" si="2"/>
        <v>2</v>
      </c>
      <c r="I189" s="7">
        <v>188.41</v>
      </c>
      <c r="N189" s="7"/>
      <c r="O189" s="7"/>
      <c r="P189" s="7"/>
      <c r="Q189" s="7"/>
    </row>
    <row r="190" spans="1:17" ht="12.75">
      <c r="A190">
        <v>51</v>
      </c>
      <c r="B190" s="2">
        <v>14451</v>
      </c>
      <c r="C190" s="3" t="s">
        <v>174</v>
      </c>
      <c r="D190" s="4" t="s">
        <v>2</v>
      </c>
      <c r="F190" t="s">
        <v>195</v>
      </c>
      <c r="H190">
        <f t="shared" si="2"/>
        <v>3</v>
      </c>
      <c r="I190" s="7">
        <v>299.23</v>
      </c>
      <c r="N190" s="7"/>
      <c r="O190" s="7"/>
      <c r="P190" s="7"/>
      <c r="Q190" s="7"/>
    </row>
    <row r="191" spans="1:17" ht="12.75">
      <c r="A191">
        <v>52</v>
      </c>
      <c r="B191" s="2">
        <v>14452</v>
      </c>
      <c r="C191" s="3" t="s">
        <v>174</v>
      </c>
      <c r="D191" s="4" t="s">
        <v>2</v>
      </c>
      <c r="F191" t="s">
        <v>196</v>
      </c>
      <c r="H191">
        <f t="shared" si="2"/>
        <v>4</v>
      </c>
      <c r="I191" s="7">
        <v>581.33</v>
      </c>
      <c r="N191" s="7"/>
      <c r="O191" s="7"/>
      <c r="P191" s="7"/>
      <c r="Q191" s="7"/>
    </row>
    <row r="192" spans="1:17" ht="12.75">
      <c r="A192">
        <v>53</v>
      </c>
      <c r="B192" s="2">
        <v>14453</v>
      </c>
      <c r="C192" s="3" t="s">
        <v>174</v>
      </c>
      <c r="D192" s="4" t="s">
        <v>2</v>
      </c>
      <c r="F192" t="s">
        <v>197</v>
      </c>
      <c r="H192">
        <f t="shared" si="2"/>
        <v>5</v>
      </c>
      <c r="I192" s="7">
        <v>301.4</v>
      </c>
      <c r="N192" s="7"/>
      <c r="O192" s="7"/>
      <c r="P192" s="7"/>
      <c r="Q192" s="7"/>
    </row>
    <row r="193" spans="1:17" ht="12.75">
      <c r="A193">
        <v>46</v>
      </c>
      <c r="B193" s="2">
        <v>14446</v>
      </c>
      <c r="C193" s="3" t="s">
        <v>174</v>
      </c>
      <c r="D193" s="4" t="s">
        <v>2</v>
      </c>
      <c r="F193" t="s">
        <v>198</v>
      </c>
      <c r="H193">
        <f t="shared" si="2"/>
        <v>6</v>
      </c>
      <c r="I193" s="7">
        <v>533.73</v>
      </c>
      <c r="N193" s="7"/>
      <c r="O193" s="7"/>
      <c r="P193" s="7"/>
      <c r="Q193" s="7"/>
    </row>
    <row r="194" spans="1:17" ht="12.75">
      <c r="A194">
        <v>54</v>
      </c>
      <c r="B194" s="2">
        <v>14454</v>
      </c>
      <c r="C194" s="3" t="s">
        <v>174</v>
      </c>
      <c r="D194" s="4" t="s">
        <v>2</v>
      </c>
      <c r="F194" t="s">
        <v>199</v>
      </c>
      <c r="H194">
        <f t="shared" si="2"/>
        <v>7</v>
      </c>
      <c r="I194" s="7"/>
      <c r="N194" s="7"/>
      <c r="O194" s="7"/>
      <c r="P194" s="7"/>
      <c r="Q194" s="7"/>
    </row>
    <row r="195" spans="1:17" ht="12.75">
      <c r="A195">
        <v>47</v>
      </c>
      <c r="B195" s="2">
        <v>14447</v>
      </c>
      <c r="C195" s="3" t="s">
        <v>174</v>
      </c>
      <c r="D195" s="4" t="s">
        <v>2</v>
      </c>
      <c r="F195" t="s">
        <v>200</v>
      </c>
      <c r="H195">
        <f t="shared" si="2"/>
        <v>8</v>
      </c>
      <c r="I195" s="7">
        <v>323.48</v>
      </c>
      <c r="N195" s="7"/>
      <c r="O195" s="7"/>
      <c r="P195" s="7"/>
      <c r="Q195" s="7"/>
    </row>
    <row r="196" spans="1:17" ht="12.75">
      <c r="A196">
        <v>55</v>
      </c>
      <c r="B196" s="2">
        <v>14455</v>
      </c>
      <c r="C196" s="3" t="s">
        <v>174</v>
      </c>
      <c r="D196" s="4" t="s">
        <v>2</v>
      </c>
      <c r="F196" t="s">
        <v>201</v>
      </c>
      <c r="H196">
        <f t="shared" si="2"/>
        <v>9</v>
      </c>
      <c r="I196" s="7">
        <v>197.24</v>
      </c>
      <c r="N196" s="7"/>
      <c r="O196" s="7"/>
      <c r="P196" s="7"/>
      <c r="Q196" s="7"/>
    </row>
    <row r="197" spans="1:17" ht="12.75">
      <c r="A197">
        <v>48</v>
      </c>
      <c r="B197" s="2">
        <v>14448</v>
      </c>
      <c r="C197" s="3" t="s">
        <v>174</v>
      </c>
      <c r="D197" s="4" t="s">
        <v>2</v>
      </c>
      <c r="F197" t="s">
        <v>202</v>
      </c>
      <c r="H197">
        <f t="shared" si="2"/>
        <v>10</v>
      </c>
      <c r="I197" s="7">
        <v>380.77</v>
      </c>
      <c r="N197" s="7"/>
      <c r="O197" s="7"/>
      <c r="P197" s="7"/>
      <c r="Q197" s="7"/>
    </row>
    <row r="198" spans="1:17" ht="12.75">
      <c r="A198">
        <v>57</v>
      </c>
      <c r="B198" s="2">
        <v>14457</v>
      </c>
      <c r="C198" s="3" t="s">
        <v>174</v>
      </c>
      <c r="D198" s="4" t="s">
        <v>11</v>
      </c>
      <c r="F198" t="s">
        <v>203</v>
      </c>
      <c r="H198">
        <v>1</v>
      </c>
      <c r="I198" s="7">
        <v>0</v>
      </c>
      <c r="K198" t="str">
        <f>C198</f>
        <v>BXD16</v>
      </c>
      <c r="L198" t="str">
        <f>D198</f>
        <v>U</v>
      </c>
      <c r="M198">
        <v>10</v>
      </c>
      <c r="N198" s="7">
        <f>AVERAGE(I198:I207)</f>
        <v>0</v>
      </c>
      <c r="O198" s="7">
        <f>STDEV(I198:I207)</f>
        <v>0</v>
      </c>
      <c r="P198" s="7">
        <f>(O198)/(SQRT(10))</f>
        <v>0</v>
      </c>
      <c r="Q198" s="7"/>
    </row>
    <row r="199" spans="1:17" ht="12.75">
      <c r="A199">
        <v>65</v>
      </c>
      <c r="B199" s="2">
        <v>14465</v>
      </c>
      <c r="C199" s="3" t="s">
        <v>174</v>
      </c>
      <c r="D199" s="4" t="s">
        <v>11</v>
      </c>
      <c r="F199" t="s">
        <v>204</v>
      </c>
      <c r="H199">
        <f aca="true" t="shared" si="3" ref="H199:H262">H198+1</f>
        <v>2</v>
      </c>
      <c r="I199" s="7">
        <v>0</v>
      </c>
      <c r="N199" s="7"/>
      <c r="O199" s="7"/>
      <c r="P199" s="7"/>
      <c r="Q199" s="7"/>
    </row>
    <row r="200" spans="1:17" ht="12.75">
      <c r="A200">
        <v>58</v>
      </c>
      <c r="B200" s="2">
        <v>14458</v>
      </c>
      <c r="C200" s="3" t="s">
        <v>174</v>
      </c>
      <c r="D200" s="4" t="s">
        <v>11</v>
      </c>
      <c r="F200" t="s">
        <v>205</v>
      </c>
      <c r="H200">
        <f t="shared" si="3"/>
        <v>3</v>
      </c>
      <c r="I200" s="7">
        <v>0</v>
      </c>
      <c r="N200" s="7"/>
      <c r="O200" s="7"/>
      <c r="P200" s="7"/>
      <c r="Q200" s="7"/>
    </row>
    <row r="201" spans="1:17" ht="12.75">
      <c r="A201">
        <v>59</v>
      </c>
      <c r="B201" s="2">
        <v>14459</v>
      </c>
      <c r="C201" s="3" t="s">
        <v>174</v>
      </c>
      <c r="D201" s="4" t="s">
        <v>11</v>
      </c>
      <c r="F201" t="s">
        <v>206</v>
      </c>
      <c r="H201">
        <f t="shared" si="3"/>
        <v>4</v>
      </c>
      <c r="I201" s="7">
        <v>0</v>
      </c>
      <c r="N201" s="7"/>
      <c r="O201" s="7"/>
      <c r="P201" s="7"/>
      <c r="Q201" s="7"/>
    </row>
    <row r="202" spans="1:17" ht="12.75">
      <c r="A202">
        <v>60</v>
      </c>
      <c r="B202" s="2">
        <v>14460</v>
      </c>
      <c r="C202" s="3" t="s">
        <v>174</v>
      </c>
      <c r="D202" s="4" t="s">
        <v>11</v>
      </c>
      <c r="F202" t="s">
        <v>207</v>
      </c>
      <c r="H202">
        <f t="shared" si="3"/>
        <v>5</v>
      </c>
      <c r="I202" s="7">
        <v>0</v>
      </c>
      <c r="N202" s="7"/>
      <c r="O202" s="7"/>
      <c r="P202" s="7"/>
      <c r="Q202" s="7"/>
    </row>
    <row r="203" spans="1:17" ht="12.75">
      <c r="A203">
        <v>61</v>
      </c>
      <c r="B203" s="2">
        <v>14461</v>
      </c>
      <c r="C203" s="3" t="s">
        <v>174</v>
      </c>
      <c r="D203" s="4" t="s">
        <v>11</v>
      </c>
      <c r="F203" t="s">
        <v>208</v>
      </c>
      <c r="H203">
        <f t="shared" si="3"/>
        <v>6</v>
      </c>
      <c r="I203" s="7">
        <v>0</v>
      </c>
      <c r="N203" s="7"/>
      <c r="O203" s="7"/>
      <c r="P203" s="7"/>
      <c r="Q203" s="7"/>
    </row>
    <row r="204" spans="1:17" ht="12.75">
      <c r="A204">
        <v>62</v>
      </c>
      <c r="B204" s="2">
        <v>14462</v>
      </c>
      <c r="C204" s="3" t="s">
        <v>174</v>
      </c>
      <c r="D204" s="4" t="s">
        <v>11</v>
      </c>
      <c r="F204" t="s">
        <v>209</v>
      </c>
      <c r="H204">
        <f t="shared" si="3"/>
        <v>7</v>
      </c>
      <c r="I204" s="7">
        <v>0</v>
      </c>
      <c r="N204" s="7"/>
      <c r="O204" s="7"/>
      <c r="P204" s="7"/>
      <c r="Q204" s="7"/>
    </row>
    <row r="205" spans="1:17" ht="12.75">
      <c r="A205">
        <v>63</v>
      </c>
      <c r="B205" s="2">
        <v>14463</v>
      </c>
      <c r="C205" s="3" t="s">
        <v>174</v>
      </c>
      <c r="D205" s="4" t="s">
        <v>11</v>
      </c>
      <c r="F205" t="s">
        <v>210</v>
      </c>
      <c r="H205">
        <f t="shared" si="3"/>
        <v>8</v>
      </c>
      <c r="I205" s="7">
        <v>0</v>
      </c>
      <c r="N205" s="7"/>
      <c r="O205" s="7"/>
      <c r="P205" s="7"/>
      <c r="Q205" s="7"/>
    </row>
    <row r="206" spans="1:17" ht="12.75">
      <c r="A206">
        <v>64</v>
      </c>
      <c r="B206" s="2">
        <v>14464</v>
      </c>
      <c r="C206" s="3" t="s">
        <v>174</v>
      </c>
      <c r="D206" s="4" t="s">
        <v>11</v>
      </c>
      <c r="F206" t="s">
        <v>211</v>
      </c>
      <c r="H206">
        <f t="shared" si="3"/>
        <v>9</v>
      </c>
      <c r="I206" s="7">
        <v>0</v>
      </c>
      <c r="N206" s="7"/>
      <c r="O206" s="7"/>
      <c r="P206" s="7"/>
      <c r="Q206" s="7"/>
    </row>
    <row r="207" spans="1:17" ht="12.75">
      <c r="A207">
        <v>56</v>
      </c>
      <c r="B207" s="2">
        <v>14456</v>
      </c>
      <c r="C207" s="3" t="s">
        <v>174</v>
      </c>
      <c r="D207" s="4" t="s">
        <v>11</v>
      </c>
      <c r="F207" t="s">
        <v>212</v>
      </c>
      <c r="H207">
        <f t="shared" si="3"/>
        <v>10</v>
      </c>
      <c r="I207" s="7">
        <v>0</v>
      </c>
      <c r="N207" s="7"/>
      <c r="O207" s="7"/>
      <c r="P207" s="7"/>
      <c r="Q207" s="7"/>
    </row>
    <row r="208" spans="1:17" ht="12.75">
      <c r="A208">
        <v>66</v>
      </c>
      <c r="B208" s="2">
        <v>15508</v>
      </c>
      <c r="C208" s="3" t="s">
        <v>175</v>
      </c>
      <c r="D208" s="4" t="s">
        <v>2</v>
      </c>
      <c r="F208" t="s">
        <v>213</v>
      </c>
      <c r="H208">
        <v>1</v>
      </c>
      <c r="I208" s="7">
        <v>1097.18</v>
      </c>
      <c r="K208" t="str">
        <f>C208</f>
        <v>BXD30</v>
      </c>
      <c r="L208" t="str">
        <f>D208</f>
        <v>E</v>
      </c>
      <c r="M208">
        <v>5</v>
      </c>
      <c r="N208" s="7">
        <f>AVERAGE(I208:I212)</f>
        <v>1110.806</v>
      </c>
      <c r="O208" s="7">
        <f>STDEV(I208:I212)</f>
        <v>283.811455776542</v>
      </c>
      <c r="P208" s="7">
        <f>(O208)/(SQRT(5))</f>
        <v>126.92434158190466</v>
      </c>
      <c r="Q208" s="7"/>
    </row>
    <row r="209" spans="1:17" ht="12.75">
      <c r="A209">
        <v>67</v>
      </c>
      <c r="B209" s="2">
        <v>15509</v>
      </c>
      <c r="C209" s="3" t="s">
        <v>175</v>
      </c>
      <c r="D209" s="4" t="s">
        <v>2</v>
      </c>
      <c r="F209" t="s">
        <v>214</v>
      </c>
      <c r="H209">
        <f t="shared" si="3"/>
        <v>2</v>
      </c>
      <c r="I209" s="7">
        <v>1494.53</v>
      </c>
      <c r="N209" s="7"/>
      <c r="O209" s="7"/>
      <c r="P209" s="7"/>
      <c r="Q209" s="7"/>
    </row>
    <row r="210" spans="1:17" ht="12.75">
      <c r="A210">
        <v>68</v>
      </c>
      <c r="B210" s="2">
        <v>15510</v>
      </c>
      <c r="C210" s="3" t="s">
        <v>175</v>
      </c>
      <c r="D210" s="4" t="s">
        <v>2</v>
      </c>
      <c r="F210" t="s">
        <v>215</v>
      </c>
      <c r="H210">
        <f t="shared" si="3"/>
        <v>3</v>
      </c>
      <c r="I210" s="7">
        <v>1280.81</v>
      </c>
      <c r="N210" s="7"/>
      <c r="O210" s="7"/>
      <c r="P210" s="7"/>
      <c r="Q210" s="7"/>
    </row>
    <row r="211" spans="1:17" ht="12.75">
      <c r="A211">
        <v>69</v>
      </c>
      <c r="B211" s="2">
        <v>15511</v>
      </c>
      <c r="C211" s="3" t="s">
        <v>175</v>
      </c>
      <c r="D211" s="4" t="s">
        <v>2</v>
      </c>
      <c r="F211" t="s">
        <v>216</v>
      </c>
      <c r="H211">
        <f t="shared" si="3"/>
        <v>4</v>
      </c>
      <c r="I211" s="7">
        <v>842.94</v>
      </c>
      <c r="N211" s="7"/>
      <c r="O211" s="7"/>
      <c r="P211" s="7"/>
      <c r="Q211" s="7"/>
    </row>
    <row r="212" spans="1:17" ht="12.75">
      <c r="A212">
        <v>70</v>
      </c>
      <c r="B212" s="2">
        <v>15512</v>
      </c>
      <c r="C212" s="3" t="s">
        <v>175</v>
      </c>
      <c r="D212" s="4" t="s">
        <v>2</v>
      </c>
      <c r="F212" t="s">
        <v>217</v>
      </c>
      <c r="H212">
        <f t="shared" si="3"/>
        <v>5</v>
      </c>
      <c r="I212" s="7">
        <v>838.57</v>
      </c>
      <c r="N212" s="7"/>
      <c r="O212" s="7"/>
      <c r="P212" s="7"/>
      <c r="Q212" s="7"/>
    </row>
    <row r="213" spans="1:17" ht="12.75">
      <c r="A213">
        <v>73</v>
      </c>
      <c r="B213" s="2">
        <v>15520</v>
      </c>
      <c r="C213" s="3" t="s">
        <v>175</v>
      </c>
      <c r="D213" s="4" t="s">
        <v>11</v>
      </c>
      <c r="F213" t="s">
        <v>218</v>
      </c>
      <c r="H213">
        <v>1</v>
      </c>
      <c r="I213" s="7">
        <v>0</v>
      </c>
      <c r="K213" t="str">
        <f>C213</f>
        <v>BXD30</v>
      </c>
      <c r="L213" t="str">
        <f>D213</f>
        <v>U</v>
      </c>
      <c r="M213">
        <v>5</v>
      </c>
      <c r="N213" s="7">
        <f>AVERAGE(I213:I217)</f>
        <v>0</v>
      </c>
      <c r="O213" s="7">
        <f>STDEV(I213:I217)</f>
        <v>0</v>
      </c>
      <c r="P213" s="7">
        <f>(O213)/(SQRT(5))</f>
        <v>0</v>
      </c>
      <c r="Q213" s="7"/>
    </row>
    <row r="214" spans="1:17" ht="12.75">
      <c r="A214">
        <v>74</v>
      </c>
      <c r="B214" s="2">
        <v>15521</v>
      </c>
      <c r="C214" s="3" t="s">
        <v>175</v>
      </c>
      <c r="D214" s="4" t="s">
        <v>11</v>
      </c>
      <c r="F214" t="s">
        <v>219</v>
      </c>
      <c r="H214">
        <f t="shared" si="3"/>
        <v>2</v>
      </c>
      <c r="I214" s="7">
        <v>0</v>
      </c>
      <c r="N214" s="7"/>
      <c r="O214" s="7"/>
      <c r="P214" s="7"/>
      <c r="Q214" s="7"/>
    </row>
    <row r="215" spans="1:17" ht="12.75">
      <c r="A215">
        <v>75</v>
      </c>
      <c r="B215" s="2">
        <v>15522</v>
      </c>
      <c r="C215" s="3" t="s">
        <v>175</v>
      </c>
      <c r="D215" s="4" t="s">
        <v>11</v>
      </c>
      <c r="F215" t="s">
        <v>220</v>
      </c>
      <c r="H215">
        <f t="shared" si="3"/>
        <v>3</v>
      </c>
      <c r="I215" s="7">
        <v>0</v>
      </c>
      <c r="N215" s="7"/>
      <c r="O215" s="7"/>
      <c r="P215" s="7"/>
      <c r="Q215" s="7"/>
    </row>
    <row r="216" spans="1:17" ht="12.75">
      <c r="A216">
        <v>71</v>
      </c>
      <c r="B216" s="2">
        <v>15518</v>
      </c>
      <c r="C216" s="3" t="s">
        <v>175</v>
      </c>
      <c r="D216" s="4" t="s">
        <v>11</v>
      </c>
      <c r="F216" t="s">
        <v>221</v>
      </c>
      <c r="H216">
        <f t="shared" si="3"/>
        <v>4</v>
      </c>
      <c r="I216" s="7">
        <v>0</v>
      </c>
      <c r="N216" s="7"/>
      <c r="O216" s="7"/>
      <c r="P216" s="7"/>
      <c r="Q216" s="7"/>
    </row>
    <row r="217" spans="1:17" ht="12.75">
      <c r="A217">
        <v>72</v>
      </c>
      <c r="B217" s="2">
        <v>15519</v>
      </c>
      <c r="C217" s="3" t="s">
        <v>175</v>
      </c>
      <c r="D217" s="4" t="s">
        <v>11</v>
      </c>
      <c r="F217" t="s">
        <v>222</v>
      </c>
      <c r="H217">
        <f t="shared" si="3"/>
        <v>5</v>
      </c>
      <c r="I217" s="7">
        <v>0</v>
      </c>
      <c r="N217" s="7"/>
      <c r="O217" s="7"/>
      <c r="P217" s="7"/>
      <c r="Q217" s="7"/>
    </row>
    <row r="218" spans="1:17" ht="12.75">
      <c r="A218">
        <v>76</v>
      </c>
      <c r="B218" s="2">
        <v>14916</v>
      </c>
      <c r="C218" s="3" t="s">
        <v>176</v>
      </c>
      <c r="D218" s="4" t="s">
        <v>2</v>
      </c>
      <c r="F218" t="s">
        <v>223</v>
      </c>
      <c r="H218">
        <v>1</v>
      </c>
      <c r="I218" s="7">
        <v>212.22</v>
      </c>
      <c r="K218" t="str">
        <f>C218</f>
        <v>BXD42</v>
      </c>
      <c r="L218" t="str">
        <f>D218</f>
        <v>E</v>
      </c>
      <c r="M218">
        <v>5</v>
      </c>
      <c r="N218" s="7">
        <f>AVERAGE(I218:I222)</f>
        <v>353.93999999999994</v>
      </c>
      <c r="O218" s="7">
        <f>STDEV(I218:I222)</f>
        <v>156.17057437302333</v>
      </c>
      <c r="P218" s="7">
        <f>(O218)/(SQRT(5))</f>
        <v>69.84160407665335</v>
      </c>
      <c r="Q218" s="7"/>
    </row>
    <row r="219" spans="1:17" ht="12.75">
      <c r="A219">
        <v>77</v>
      </c>
      <c r="B219" s="2">
        <v>14917</v>
      </c>
      <c r="C219" s="3" t="s">
        <v>176</v>
      </c>
      <c r="D219" s="4" t="s">
        <v>2</v>
      </c>
      <c r="F219" t="s">
        <v>224</v>
      </c>
      <c r="H219">
        <f t="shared" si="3"/>
        <v>2</v>
      </c>
      <c r="I219" s="7">
        <v>339.29</v>
      </c>
      <c r="N219" s="7"/>
      <c r="O219" s="7"/>
      <c r="P219" s="7"/>
      <c r="Q219" s="7"/>
    </row>
    <row r="220" spans="1:17" ht="12.75">
      <c r="A220">
        <v>78</v>
      </c>
      <c r="B220" s="2">
        <v>14918</v>
      </c>
      <c r="C220" s="3" t="s">
        <v>176</v>
      </c>
      <c r="D220" s="4" t="s">
        <v>2</v>
      </c>
      <c r="F220" t="s">
        <v>225</v>
      </c>
      <c r="H220">
        <f t="shared" si="3"/>
        <v>3</v>
      </c>
      <c r="I220" s="7">
        <v>620.63</v>
      </c>
      <c r="N220" s="7"/>
      <c r="O220" s="7"/>
      <c r="P220" s="7"/>
      <c r="Q220" s="7"/>
    </row>
    <row r="221" spans="1:17" ht="12.75">
      <c r="A221">
        <v>79</v>
      </c>
      <c r="B221" s="2">
        <v>14919</v>
      </c>
      <c r="C221" s="3" t="s">
        <v>176</v>
      </c>
      <c r="D221" s="4" t="s">
        <v>2</v>
      </c>
      <c r="F221" t="s">
        <v>226</v>
      </c>
      <c r="H221">
        <f t="shared" si="3"/>
        <v>4</v>
      </c>
      <c r="I221" s="7">
        <v>303.73</v>
      </c>
      <c r="N221" s="7"/>
      <c r="O221" s="7"/>
      <c r="P221" s="7"/>
      <c r="Q221" s="7"/>
    </row>
    <row r="222" spans="1:17" ht="12.75">
      <c r="A222">
        <v>80</v>
      </c>
      <c r="B222" s="2">
        <v>14920</v>
      </c>
      <c r="C222" s="3" t="s">
        <v>176</v>
      </c>
      <c r="D222" s="4" t="s">
        <v>2</v>
      </c>
      <c r="F222" t="s">
        <v>227</v>
      </c>
      <c r="H222">
        <f t="shared" si="3"/>
        <v>5</v>
      </c>
      <c r="I222" s="7">
        <v>293.83</v>
      </c>
      <c r="N222" s="7"/>
      <c r="O222" s="7"/>
      <c r="P222" s="7"/>
      <c r="Q222" s="7"/>
    </row>
    <row r="223" spans="1:17" ht="12.75">
      <c r="A223">
        <v>1</v>
      </c>
      <c r="B223" s="2">
        <v>13956</v>
      </c>
      <c r="C223" s="3" t="s">
        <v>161</v>
      </c>
      <c r="D223" s="5" t="s">
        <v>11</v>
      </c>
      <c r="F223" t="s">
        <v>228</v>
      </c>
      <c r="H223">
        <v>1</v>
      </c>
      <c r="I223" s="7">
        <v>0</v>
      </c>
      <c r="K223" t="str">
        <f>C223</f>
        <v>LP1/J</v>
      </c>
      <c r="L223" t="str">
        <f>D223</f>
        <v>U</v>
      </c>
      <c r="M223">
        <v>10</v>
      </c>
      <c r="N223" s="7">
        <f>AVERAGE(I223:I232)</f>
        <v>0.273</v>
      </c>
      <c r="O223" s="7">
        <f>STDEV(I223:I232)</f>
        <v>0.8633018012259676</v>
      </c>
      <c r="P223" s="7">
        <f>(O223)/(SQRT(10))</f>
        <v>0.27299999999999996</v>
      </c>
      <c r="Q223" s="7"/>
    </row>
    <row r="224" spans="1:17" ht="12.75">
      <c r="A224">
        <v>9</v>
      </c>
      <c r="B224" s="2">
        <v>13964</v>
      </c>
      <c r="C224" s="3" t="s">
        <v>161</v>
      </c>
      <c r="D224" s="5" t="s">
        <v>11</v>
      </c>
      <c r="F224" t="s">
        <v>229</v>
      </c>
      <c r="H224">
        <f t="shared" si="3"/>
        <v>2</v>
      </c>
      <c r="I224" s="7">
        <v>2.73</v>
      </c>
      <c r="N224" s="7"/>
      <c r="O224" s="7"/>
      <c r="P224" s="7"/>
      <c r="Q224" s="7"/>
    </row>
    <row r="225" spans="1:17" ht="12.75">
      <c r="A225">
        <v>2</v>
      </c>
      <c r="B225" s="2">
        <v>13957</v>
      </c>
      <c r="C225" s="3" t="s">
        <v>161</v>
      </c>
      <c r="D225" s="5" t="s">
        <v>11</v>
      </c>
      <c r="F225" t="s">
        <v>230</v>
      </c>
      <c r="H225">
        <f t="shared" si="3"/>
        <v>3</v>
      </c>
      <c r="I225" s="7">
        <v>0</v>
      </c>
      <c r="N225" s="7"/>
      <c r="O225" s="7"/>
      <c r="P225" s="7"/>
      <c r="Q225" s="7"/>
    </row>
    <row r="226" spans="1:17" ht="12.75">
      <c r="A226">
        <v>10</v>
      </c>
      <c r="B226" s="2">
        <v>13965</v>
      </c>
      <c r="C226" s="3" t="s">
        <v>161</v>
      </c>
      <c r="D226" s="5" t="s">
        <v>11</v>
      </c>
      <c r="F226" t="s">
        <v>231</v>
      </c>
      <c r="H226">
        <f t="shared" si="3"/>
        <v>4</v>
      </c>
      <c r="I226" s="7">
        <v>0</v>
      </c>
      <c r="N226" s="7"/>
      <c r="O226" s="7"/>
      <c r="P226" s="7"/>
      <c r="Q226" s="7"/>
    </row>
    <row r="227" spans="1:17" ht="12.75">
      <c r="A227">
        <v>3</v>
      </c>
      <c r="B227" s="2">
        <v>13958</v>
      </c>
      <c r="C227" s="3" t="s">
        <v>161</v>
      </c>
      <c r="D227" s="5" t="s">
        <v>11</v>
      </c>
      <c r="F227" t="s">
        <v>232</v>
      </c>
      <c r="H227">
        <f t="shared" si="3"/>
        <v>5</v>
      </c>
      <c r="I227" s="7">
        <v>0</v>
      </c>
      <c r="N227" s="7"/>
      <c r="O227" s="7"/>
      <c r="P227" s="7"/>
      <c r="Q227" s="7"/>
    </row>
    <row r="228" spans="1:17" ht="12.75">
      <c r="A228">
        <v>4</v>
      </c>
      <c r="B228" s="2">
        <v>13959</v>
      </c>
      <c r="C228" s="3" t="s">
        <v>161</v>
      </c>
      <c r="D228" s="5" t="s">
        <v>11</v>
      </c>
      <c r="F228" t="s">
        <v>233</v>
      </c>
      <c r="H228">
        <f t="shared" si="3"/>
        <v>6</v>
      </c>
      <c r="I228" s="7">
        <v>0</v>
      </c>
      <c r="N228" s="7"/>
      <c r="O228" s="7"/>
      <c r="P228" s="7"/>
      <c r="Q228" s="7"/>
    </row>
    <row r="229" spans="1:17" ht="12.75">
      <c r="A229">
        <v>5</v>
      </c>
      <c r="B229" s="2">
        <v>13960</v>
      </c>
      <c r="C229" s="3" t="s">
        <v>161</v>
      </c>
      <c r="D229" s="5" t="s">
        <v>11</v>
      </c>
      <c r="F229" t="s">
        <v>234</v>
      </c>
      <c r="H229">
        <f t="shared" si="3"/>
        <v>7</v>
      </c>
      <c r="I229" s="7">
        <v>0</v>
      </c>
      <c r="N229" s="7"/>
      <c r="O229" s="7"/>
      <c r="P229" s="7"/>
      <c r="Q229" s="7"/>
    </row>
    <row r="230" spans="1:17" ht="12.75">
      <c r="A230">
        <v>6</v>
      </c>
      <c r="B230" s="2">
        <v>13961</v>
      </c>
      <c r="C230" s="3" t="s">
        <v>161</v>
      </c>
      <c r="D230" s="5" t="s">
        <v>11</v>
      </c>
      <c r="F230" t="s">
        <v>235</v>
      </c>
      <c r="H230">
        <f t="shared" si="3"/>
        <v>8</v>
      </c>
      <c r="I230" s="7">
        <v>0</v>
      </c>
      <c r="N230" s="7"/>
      <c r="O230" s="7"/>
      <c r="P230" s="7"/>
      <c r="Q230" s="7"/>
    </row>
    <row r="231" spans="1:17" ht="12.75">
      <c r="A231">
        <v>7</v>
      </c>
      <c r="B231" s="2">
        <v>13962</v>
      </c>
      <c r="C231" s="3" t="s">
        <v>161</v>
      </c>
      <c r="D231" s="5" t="s">
        <v>11</v>
      </c>
      <c r="F231" t="s">
        <v>236</v>
      </c>
      <c r="H231">
        <f t="shared" si="3"/>
        <v>9</v>
      </c>
      <c r="I231" s="7">
        <v>0</v>
      </c>
      <c r="N231" s="7"/>
      <c r="O231" s="7"/>
      <c r="P231" s="7"/>
      <c r="Q231" s="7"/>
    </row>
    <row r="232" spans="1:17" ht="12.75">
      <c r="A232">
        <v>8</v>
      </c>
      <c r="B232" s="2">
        <v>13963</v>
      </c>
      <c r="C232" s="3" t="s">
        <v>161</v>
      </c>
      <c r="D232" s="5" t="s">
        <v>11</v>
      </c>
      <c r="F232" t="s">
        <v>237</v>
      </c>
      <c r="H232">
        <f t="shared" si="3"/>
        <v>10</v>
      </c>
      <c r="I232" s="7">
        <v>0</v>
      </c>
      <c r="N232" s="7"/>
      <c r="O232" s="7"/>
      <c r="P232" s="7"/>
      <c r="Q232" s="7"/>
    </row>
    <row r="233" spans="1:17" ht="12.75">
      <c r="A233">
        <v>17</v>
      </c>
      <c r="B233" s="2">
        <v>13972</v>
      </c>
      <c r="C233" s="3" t="s">
        <v>172</v>
      </c>
      <c r="D233" s="5" t="s">
        <v>2</v>
      </c>
      <c r="F233" t="s">
        <v>238</v>
      </c>
      <c r="H233">
        <v>1</v>
      </c>
      <c r="I233" s="7">
        <v>44.36</v>
      </c>
      <c r="K233" t="str">
        <f>C233</f>
        <v>SOD1/Ei</v>
      </c>
      <c r="L233" t="str">
        <f>D233</f>
        <v>E</v>
      </c>
      <c r="M233">
        <v>10</v>
      </c>
      <c r="N233" s="7">
        <f>AVERAGE(I233:I242)</f>
        <v>93.256</v>
      </c>
      <c r="O233" s="7">
        <f>STDEV(I233:I242)</f>
        <v>73.33298169612661</v>
      </c>
      <c r="P233" s="7">
        <f>(O233)/(SQRT(10))</f>
        <v>23.189924977119784</v>
      </c>
      <c r="Q233" s="7"/>
    </row>
    <row r="234" spans="1:17" ht="12.75">
      <c r="A234">
        <v>18</v>
      </c>
      <c r="B234" s="2">
        <v>13973</v>
      </c>
      <c r="C234" s="3" t="s">
        <v>172</v>
      </c>
      <c r="D234" s="5" t="s">
        <v>2</v>
      </c>
      <c r="F234" t="s">
        <v>239</v>
      </c>
      <c r="H234">
        <f t="shared" si="3"/>
        <v>2</v>
      </c>
      <c r="I234" s="7">
        <v>63.94</v>
      </c>
      <c r="N234" s="7"/>
      <c r="O234" s="7"/>
      <c r="P234" s="7"/>
      <c r="Q234" s="7"/>
    </row>
    <row r="235" spans="1:17" ht="12.75">
      <c r="A235">
        <v>11</v>
      </c>
      <c r="B235" s="2">
        <v>13966</v>
      </c>
      <c r="C235" s="3" t="s">
        <v>172</v>
      </c>
      <c r="D235" s="5" t="s">
        <v>2</v>
      </c>
      <c r="F235" t="s">
        <v>240</v>
      </c>
      <c r="H235">
        <f t="shared" si="3"/>
        <v>3</v>
      </c>
      <c r="I235" s="7">
        <v>31.85</v>
      </c>
      <c r="N235" s="7"/>
      <c r="O235" s="7"/>
      <c r="P235" s="7"/>
      <c r="Q235" s="7"/>
    </row>
    <row r="236" spans="1:17" ht="12.75">
      <c r="A236">
        <v>19</v>
      </c>
      <c r="B236" s="2">
        <v>13974</v>
      </c>
      <c r="C236" s="3" t="s">
        <v>172</v>
      </c>
      <c r="D236" s="5" t="s">
        <v>2</v>
      </c>
      <c r="F236" t="s">
        <v>241</v>
      </c>
      <c r="H236">
        <f t="shared" si="3"/>
        <v>4</v>
      </c>
      <c r="I236" s="7">
        <v>21.14</v>
      </c>
      <c r="N236" s="7"/>
      <c r="O236" s="7"/>
      <c r="P236" s="7"/>
      <c r="Q236" s="7"/>
    </row>
    <row r="237" spans="1:17" ht="12.75">
      <c r="A237">
        <v>12</v>
      </c>
      <c r="B237" s="2">
        <v>13967</v>
      </c>
      <c r="C237" s="3" t="s">
        <v>172</v>
      </c>
      <c r="D237" s="5" t="s">
        <v>2</v>
      </c>
      <c r="F237" t="s">
        <v>242</v>
      </c>
      <c r="H237">
        <f t="shared" si="3"/>
        <v>5</v>
      </c>
      <c r="I237" s="7">
        <v>267.58</v>
      </c>
      <c r="N237" s="7"/>
      <c r="O237" s="7"/>
      <c r="P237" s="7"/>
      <c r="Q237" s="7"/>
    </row>
    <row r="238" spans="1:17" ht="12.75">
      <c r="A238">
        <v>20</v>
      </c>
      <c r="B238" s="2">
        <v>13975</v>
      </c>
      <c r="C238" s="3" t="s">
        <v>172</v>
      </c>
      <c r="D238" s="5" t="s">
        <v>2</v>
      </c>
      <c r="F238" t="s">
        <v>243</v>
      </c>
      <c r="H238">
        <f t="shared" si="3"/>
        <v>6</v>
      </c>
      <c r="I238" s="7">
        <v>57.27</v>
      </c>
      <c r="N238" s="7"/>
      <c r="O238" s="7"/>
      <c r="P238" s="7"/>
      <c r="Q238" s="7"/>
    </row>
    <row r="239" spans="1:17" ht="12.75">
      <c r="A239">
        <v>13</v>
      </c>
      <c r="B239" s="2">
        <v>13968</v>
      </c>
      <c r="C239" s="3" t="s">
        <v>172</v>
      </c>
      <c r="D239" s="5" t="s">
        <v>2</v>
      </c>
      <c r="F239" t="s">
        <v>244</v>
      </c>
      <c r="H239">
        <f t="shared" si="3"/>
        <v>7</v>
      </c>
      <c r="I239" s="7">
        <v>149.36</v>
      </c>
      <c r="N239" s="7"/>
      <c r="O239" s="7"/>
      <c r="P239" s="7"/>
      <c r="Q239" s="7"/>
    </row>
    <row r="240" spans="1:17" ht="12.75">
      <c r="A240">
        <v>14</v>
      </c>
      <c r="B240" s="2">
        <v>13969</v>
      </c>
      <c r="C240" s="3" t="s">
        <v>172</v>
      </c>
      <c r="D240" s="5" t="s">
        <v>2</v>
      </c>
      <c r="F240" t="s">
        <v>245</v>
      </c>
      <c r="H240">
        <f t="shared" si="3"/>
        <v>8</v>
      </c>
      <c r="I240" s="7">
        <v>114.87</v>
      </c>
      <c r="N240" s="7"/>
      <c r="O240" s="7"/>
      <c r="P240" s="7"/>
      <c r="Q240" s="7"/>
    </row>
    <row r="241" spans="1:17" ht="12.75">
      <c r="A241">
        <v>15</v>
      </c>
      <c r="B241" s="2">
        <v>13970</v>
      </c>
      <c r="C241" s="3" t="s">
        <v>172</v>
      </c>
      <c r="D241" s="5" t="s">
        <v>2</v>
      </c>
      <c r="F241" t="s">
        <v>246</v>
      </c>
      <c r="H241">
        <f t="shared" si="3"/>
        <v>9</v>
      </c>
      <c r="I241" s="7">
        <v>111.95</v>
      </c>
      <c r="N241" s="7"/>
      <c r="O241" s="7"/>
      <c r="P241" s="7"/>
      <c r="Q241" s="7"/>
    </row>
    <row r="242" spans="1:17" ht="12.75">
      <c r="A242">
        <v>16</v>
      </c>
      <c r="B242" s="2">
        <v>13971</v>
      </c>
      <c r="C242" s="3" t="s">
        <v>172</v>
      </c>
      <c r="D242" s="5" t="s">
        <v>2</v>
      </c>
      <c r="F242" t="s">
        <v>247</v>
      </c>
      <c r="H242">
        <f t="shared" si="3"/>
        <v>10</v>
      </c>
      <c r="I242" s="7">
        <v>70.24</v>
      </c>
      <c r="N242" s="7"/>
      <c r="O242" s="7"/>
      <c r="P242" s="7"/>
      <c r="Q242" s="7"/>
    </row>
    <row r="243" spans="1:17" ht="12.75">
      <c r="A243">
        <v>25</v>
      </c>
      <c r="B243" s="2">
        <v>13980</v>
      </c>
      <c r="C243" s="3" t="s">
        <v>172</v>
      </c>
      <c r="D243" s="5" t="s">
        <v>11</v>
      </c>
      <c r="F243" t="s">
        <v>248</v>
      </c>
      <c r="H243">
        <v>1</v>
      </c>
      <c r="I243" s="7">
        <v>0</v>
      </c>
      <c r="K243" t="str">
        <f>C243</f>
        <v>SOD1/Ei</v>
      </c>
      <c r="L243" t="str">
        <f>D243</f>
        <v>U</v>
      </c>
      <c r="M243">
        <v>9</v>
      </c>
      <c r="N243" s="7">
        <f>AVERAGE(I243:I251)</f>
        <v>0</v>
      </c>
      <c r="O243" s="7">
        <f>STDEV(I243:I251)</f>
        <v>0</v>
      </c>
      <c r="P243" s="7">
        <f>(O243)/(SQRT(9))</f>
        <v>0</v>
      </c>
      <c r="Q243" s="7"/>
    </row>
    <row r="244" spans="1:17" ht="12.75">
      <c r="A244">
        <v>26</v>
      </c>
      <c r="B244" s="2">
        <v>13981</v>
      </c>
      <c r="C244" s="3" t="s">
        <v>172</v>
      </c>
      <c r="D244" s="5" t="s">
        <v>11</v>
      </c>
      <c r="F244" t="s">
        <v>249</v>
      </c>
      <c r="H244">
        <f t="shared" si="3"/>
        <v>2</v>
      </c>
      <c r="I244" s="7">
        <v>0</v>
      </c>
      <c r="N244" s="7"/>
      <c r="O244" s="7"/>
      <c r="P244" s="7"/>
      <c r="Q244" s="7"/>
    </row>
    <row r="245" spans="1:17" ht="12.75">
      <c r="A245">
        <v>27</v>
      </c>
      <c r="B245" s="2">
        <v>13982</v>
      </c>
      <c r="C245" s="3" t="s">
        <v>172</v>
      </c>
      <c r="D245" s="5" t="s">
        <v>11</v>
      </c>
      <c r="F245" t="s">
        <v>250</v>
      </c>
      <c r="H245">
        <f t="shared" si="3"/>
        <v>3</v>
      </c>
      <c r="I245" s="7">
        <v>0</v>
      </c>
      <c r="N245" s="7"/>
      <c r="O245" s="7"/>
      <c r="P245" s="7"/>
      <c r="Q245" s="7"/>
    </row>
    <row r="246" spans="1:17" ht="12.75">
      <c r="A246">
        <v>28</v>
      </c>
      <c r="B246" s="2">
        <v>13983</v>
      </c>
      <c r="C246" s="3" t="s">
        <v>172</v>
      </c>
      <c r="D246" s="5" t="s">
        <v>11</v>
      </c>
      <c r="F246" t="s">
        <v>251</v>
      </c>
      <c r="H246">
        <f t="shared" si="3"/>
        <v>4</v>
      </c>
      <c r="I246" s="7">
        <v>0</v>
      </c>
      <c r="N246" s="7"/>
      <c r="O246" s="7"/>
      <c r="P246" s="7"/>
      <c r="Q246" s="7"/>
    </row>
    <row r="247" spans="1:17" ht="12.75">
      <c r="A247">
        <v>21</v>
      </c>
      <c r="B247" s="2">
        <v>13976</v>
      </c>
      <c r="C247" s="3" t="s">
        <v>172</v>
      </c>
      <c r="D247" s="5" t="s">
        <v>11</v>
      </c>
      <c r="F247" t="s">
        <v>252</v>
      </c>
      <c r="H247">
        <f t="shared" si="3"/>
        <v>5</v>
      </c>
      <c r="I247" s="7">
        <v>0</v>
      </c>
      <c r="N247" s="7"/>
      <c r="O247" s="7"/>
      <c r="P247" s="7"/>
      <c r="Q247" s="7"/>
    </row>
    <row r="248" spans="1:17" ht="12.75">
      <c r="A248">
        <v>29</v>
      </c>
      <c r="B248" s="2">
        <v>13984</v>
      </c>
      <c r="C248" s="3" t="s">
        <v>172</v>
      </c>
      <c r="D248" s="5" t="s">
        <v>11</v>
      </c>
      <c r="F248" t="s">
        <v>253</v>
      </c>
      <c r="H248">
        <f t="shared" si="3"/>
        <v>6</v>
      </c>
      <c r="I248" s="7">
        <v>0</v>
      </c>
      <c r="N248" s="7"/>
      <c r="O248" s="7"/>
      <c r="P248" s="7"/>
      <c r="Q248" s="7"/>
    </row>
    <row r="249" spans="1:17" ht="12.75">
      <c r="A249">
        <v>22</v>
      </c>
      <c r="B249" s="2">
        <v>13977</v>
      </c>
      <c r="C249" s="3" t="s">
        <v>172</v>
      </c>
      <c r="D249" s="5" t="s">
        <v>11</v>
      </c>
      <c r="F249" t="s">
        <v>254</v>
      </c>
      <c r="H249">
        <f t="shared" si="3"/>
        <v>7</v>
      </c>
      <c r="I249" s="7">
        <v>0</v>
      </c>
      <c r="N249" s="7"/>
      <c r="O249" s="7"/>
      <c r="P249" s="7"/>
      <c r="Q249" s="7"/>
    </row>
    <row r="250" spans="1:17" ht="12.75">
      <c r="A250">
        <v>23</v>
      </c>
      <c r="B250" s="2">
        <v>13978</v>
      </c>
      <c r="C250" s="3" t="s">
        <v>172</v>
      </c>
      <c r="D250" s="5" t="s">
        <v>11</v>
      </c>
      <c r="F250" t="s">
        <v>255</v>
      </c>
      <c r="H250">
        <f t="shared" si="3"/>
        <v>8</v>
      </c>
      <c r="I250" s="7">
        <v>0</v>
      </c>
      <c r="N250" s="7"/>
      <c r="O250" s="7"/>
      <c r="P250" s="7"/>
      <c r="Q250" s="7"/>
    </row>
    <row r="251" spans="1:17" ht="12.75">
      <c r="A251">
        <v>24</v>
      </c>
      <c r="B251" s="2">
        <v>13979</v>
      </c>
      <c r="C251" s="3" t="s">
        <v>172</v>
      </c>
      <c r="D251" s="5" t="s">
        <v>11</v>
      </c>
      <c r="F251" t="s">
        <v>256</v>
      </c>
      <c r="H251">
        <f t="shared" si="3"/>
        <v>9</v>
      </c>
      <c r="I251" s="7">
        <v>0</v>
      </c>
      <c r="N251" s="7"/>
      <c r="O251" s="7"/>
      <c r="P251" s="7"/>
      <c r="Q251" s="7"/>
    </row>
    <row r="252" spans="14:17" ht="12.75">
      <c r="N252" s="7"/>
      <c r="O252" s="7"/>
      <c r="P252" s="7"/>
      <c r="Q252" s="7"/>
    </row>
    <row r="253" spans="14:17" ht="12.75">
      <c r="N253" s="7"/>
      <c r="O253" s="7"/>
      <c r="P253" s="7"/>
      <c r="Q253" s="7"/>
    </row>
    <row r="254" spans="9:17" ht="12.75">
      <c r="I254" s="1" t="s">
        <v>0</v>
      </c>
      <c r="J254" s="1"/>
      <c r="K254" s="1"/>
      <c r="N254" s="7"/>
      <c r="O254" s="7"/>
      <c r="P254" s="7"/>
      <c r="Q254" s="7"/>
    </row>
    <row r="255" spans="9:17" ht="12.75">
      <c r="I255" s="1"/>
      <c r="J255" s="1"/>
      <c r="K255" s="1"/>
      <c r="N255" s="7"/>
      <c r="O255" s="7"/>
      <c r="P255" s="7"/>
      <c r="Q255" s="7"/>
    </row>
    <row r="256" spans="1:17" ht="12.75">
      <c r="A256">
        <v>17</v>
      </c>
      <c r="B256" s="2">
        <v>14431</v>
      </c>
      <c r="C256" s="3" t="s">
        <v>257</v>
      </c>
      <c r="D256" s="4" t="s">
        <v>2</v>
      </c>
      <c r="F256" t="s">
        <v>261</v>
      </c>
      <c r="H256">
        <f t="shared" si="3"/>
        <v>1</v>
      </c>
      <c r="I256" s="7">
        <v>470.14</v>
      </c>
      <c r="K256" t="str">
        <f>C256</f>
        <v>BXD19</v>
      </c>
      <c r="L256" t="str">
        <f>D256</f>
        <v>E</v>
      </c>
      <c r="M256">
        <v>10</v>
      </c>
      <c r="N256" s="7">
        <f>AVERAGE(I256:I265)</f>
        <v>403.35499999999996</v>
      </c>
      <c r="O256" s="7">
        <f>STDEV(I256:I265)</f>
        <v>227.97516488765964</v>
      </c>
      <c r="P256" s="7">
        <f>(O256)/(SQRT(10))</f>
        <v>72.09207709974487</v>
      </c>
      <c r="Q256" s="7"/>
    </row>
    <row r="257" spans="1:17" ht="12.75">
      <c r="A257">
        <v>18</v>
      </c>
      <c r="B257" s="2">
        <v>14432</v>
      </c>
      <c r="C257" s="3" t="s">
        <v>257</v>
      </c>
      <c r="D257" s="4" t="s">
        <v>2</v>
      </c>
      <c r="F257" t="s">
        <v>262</v>
      </c>
      <c r="H257">
        <f t="shared" si="3"/>
        <v>2</v>
      </c>
      <c r="I257" s="7">
        <v>372.59</v>
      </c>
      <c r="N257" s="7"/>
      <c r="O257" s="7"/>
      <c r="P257" s="7"/>
      <c r="Q257" s="7"/>
    </row>
    <row r="258" spans="1:17" ht="12.75">
      <c r="A258">
        <v>19</v>
      </c>
      <c r="B258" s="2">
        <v>14433</v>
      </c>
      <c r="C258" s="3" t="s">
        <v>257</v>
      </c>
      <c r="D258" s="4" t="s">
        <v>2</v>
      </c>
      <c r="F258" t="s">
        <v>263</v>
      </c>
      <c r="H258">
        <f t="shared" si="3"/>
        <v>3</v>
      </c>
      <c r="I258" s="7">
        <v>261.92</v>
      </c>
      <c r="N258" s="7"/>
      <c r="O258" s="7"/>
      <c r="P258" s="7"/>
      <c r="Q258" s="7"/>
    </row>
    <row r="259" spans="1:17" ht="12.75">
      <c r="A259">
        <v>12</v>
      </c>
      <c r="B259" s="2">
        <v>14426</v>
      </c>
      <c r="C259" s="3" t="s">
        <v>257</v>
      </c>
      <c r="D259" s="4" t="s">
        <v>2</v>
      </c>
      <c r="F259" t="s">
        <v>264</v>
      </c>
      <c r="H259">
        <f t="shared" si="3"/>
        <v>4</v>
      </c>
      <c r="I259" s="7">
        <v>685.97</v>
      </c>
      <c r="N259" s="7"/>
      <c r="O259" s="7"/>
      <c r="P259" s="7"/>
      <c r="Q259" s="7"/>
    </row>
    <row r="260" spans="1:17" ht="12.75">
      <c r="A260">
        <v>20</v>
      </c>
      <c r="B260" s="2">
        <v>14434</v>
      </c>
      <c r="C260" s="3" t="s">
        <v>257</v>
      </c>
      <c r="D260" s="4" t="s">
        <v>2</v>
      </c>
      <c r="F260" t="s">
        <v>265</v>
      </c>
      <c r="H260">
        <f t="shared" si="3"/>
        <v>5</v>
      </c>
      <c r="I260" s="7">
        <v>439.17</v>
      </c>
      <c r="N260" s="7"/>
      <c r="O260" s="7"/>
      <c r="P260" s="7"/>
      <c r="Q260" s="7"/>
    </row>
    <row r="261" spans="1:17" ht="12.75">
      <c r="A261">
        <v>13</v>
      </c>
      <c r="B261" s="2">
        <v>14427</v>
      </c>
      <c r="C261" s="3" t="s">
        <v>257</v>
      </c>
      <c r="D261" s="4" t="s">
        <v>2</v>
      </c>
      <c r="F261" t="s">
        <v>266</v>
      </c>
      <c r="H261">
        <f t="shared" si="3"/>
        <v>6</v>
      </c>
      <c r="I261" s="7">
        <v>280.16</v>
      </c>
      <c r="N261" s="7"/>
      <c r="O261" s="7"/>
      <c r="P261" s="7"/>
      <c r="Q261" s="7"/>
    </row>
    <row r="262" spans="1:17" ht="12.75">
      <c r="A262">
        <v>21</v>
      </c>
      <c r="B262" s="2">
        <v>14435</v>
      </c>
      <c r="C262" s="3" t="s">
        <v>257</v>
      </c>
      <c r="D262" s="4" t="s">
        <v>2</v>
      </c>
      <c r="F262" t="s">
        <v>267</v>
      </c>
      <c r="H262">
        <f t="shared" si="3"/>
        <v>7</v>
      </c>
      <c r="I262" s="7">
        <v>86.12</v>
      </c>
      <c r="N262" s="7"/>
      <c r="O262" s="7"/>
      <c r="P262" s="7"/>
      <c r="Q262" s="7"/>
    </row>
    <row r="263" spans="1:17" ht="12.75">
      <c r="A263">
        <v>14</v>
      </c>
      <c r="B263" s="2">
        <v>14428</v>
      </c>
      <c r="C263" s="3" t="s">
        <v>257</v>
      </c>
      <c r="D263" s="4" t="s">
        <v>2</v>
      </c>
      <c r="F263" t="s">
        <v>268</v>
      </c>
      <c r="H263">
        <f aca="true" t="shared" si="4" ref="H263:H322">H262+1</f>
        <v>8</v>
      </c>
      <c r="I263" s="7">
        <v>806.96</v>
      </c>
      <c r="N263" s="7"/>
      <c r="O263" s="7"/>
      <c r="P263" s="7"/>
      <c r="Q263" s="7"/>
    </row>
    <row r="264" spans="1:17" ht="12.75">
      <c r="A264">
        <v>15</v>
      </c>
      <c r="B264" s="2">
        <v>14429</v>
      </c>
      <c r="C264" s="3" t="s">
        <v>257</v>
      </c>
      <c r="D264" s="4" t="s">
        <v>2</v>
      </c>
      <c r="F264" t="s">
        <v>269</v>
      </c>
      <c r="H264">
        <f t="shared" si="4"/>
        <v>9</v>
      </c>
      <c r="I264" s="7">
        <v>498.23</v>
      </c>
      <c r="N264" s="7"/>
      <c r="O264" s="7"/>
      <c r="P264" s="7"/>
      <c r="Q264" s="7"/>
    </row>
    <row r="265" spans="1:17" ht="12.75">
      <c r="A265">
        <v>16</v>
      </c>
      <c r="B265" s="2">
        <v>14430</v>
      </c>
      <c r="C265" s="3" t="s">
        <v>257</v>
      </c>
      <c r="D265" s="4" t="s">
        <v>2</v>
      </c>
      <c r="F265" t="s">
        <v>270</v>
      </c>
      <c r="H265">
        <f t="shared" si="4"/>
        <v>10</v>
      </c>
      <c r="I265" s="7">
        <v>132.29</v>
      </c>
      <c r="N265" s="7"/>
      <c r="O265" s="7"/>
      <c r="P265" s="7"/>
      <c r="Q265" s="7"/>
    </row>
    <row r="266" spans="1:17" ht="12.75">
      <c r="A266">
        <v>25</v>
      </c>
      <c r="B266" s="2">
        <v>14439</v>
      </c>
      <c r="C266" s="3" t="s">
        <v>257</v>
      </c>
      <c r="D266" s="4" t="s">
        <v>11</v>
      </c>
      <c r="F266" t="s">
        <v>271</v>
      </c>
      <c r="H266">
        <v>1</v>
      </c>
      <c r="I266" s="7">
        <v>0</v>
      </c>
      <c r="K266" t="str">
        <f>C266</f>
        <v>BXD19</v>
      </c>
      <c r="L266" t="str">
        <f>D266</f>
        <v>U</v>
      </c>
      <c r="M266">
        <v>10</v>
      </c>
      <c r="N266" s="7">
        <f>AVERAGE(I266:I275)</f>
        <v>1.497</v>
      </c>
      <c r="O266" s="7">
        <f>STDEV(I266:I275)</f>
        <v>4.733929657272064</v>
      </c>
      <c r="P266" s="7">
        <f>(O266)/(SQRT(10))</f>
        <v>1.497</v>
      </c>
      <c r="Q266" s="7"/>
    </row>
    <row r="267" spans="1:17" ht="12.75">
      <c r="A267">
        <v>26</v>
      </c>
      <c r="B267" s="2">
        <v>14440</v>
      </c>
      <c r="C267" s="3" t="s">
        <v>257</v>
      </c>
      <c r="D267" s="4" t="s">
        <v>11</v>
      </c>
      <c r="F267" t="s">
        <v>272</v>
      </c>
      <c r="H267">
        <f t="shared" si="4"/>
        <v>2</v>
      </c>
      <c r="I267" s="7">
        <v>0</v>
      </c>
      <c r="N267" s="7"/>
      <c r="O267" s="7"/>
      <c r="P267" s="7"/>
      <c r="Q267" s="7"/>
    </row>
    <row r="268" spans="1:17" ht="12.75">
      <c r="A268">
        <v>27</v>
      </c>
      <c r="B268" s="2">
        <v>14441</v>
      </c>
      <c r="C268" s="3" t="s">
        <v>257</v>
      </c>
      <c r="D268" s="4" t="s">
        <v>11</v>
      </c>
      <c r="F268" t="s">
        <v>273</v>
      </c>
      <c r="H268">
        <f t="shared" si="4"/>
        <v>3</v>
      </c>
      <c r="I268" s="7">
        <v>0</v>
      </c>
      <c r="N268" s="7"/>
      <c r="O268" s="7"/>
      <c r="P268" s="7"/>
      <c r="Q268" s="7"/>
    </row>
    <row r="269" spans="1:17" ht="12.75">
      <c r="A269">
        <v>28</v>
      </c>
      <c r="B269" s="2">
        <v>14442</v>
      </c>
      <c r="C269" s="3" t="s">
        <v>257</v>
      </c>
      <c r="D269" s="4" t="s">
        <v>11</v>
      </c>
      <c r="F269" t="s">
        <v>274</v>
      </c>
      <c r="H269">
        <f t="shared" si="4"/>
        <v>4</v>
      </c>
      <c r="I269" s="7">
        <v>0</v>
      </c>
      <c r="N269" s="7"/>
      <c r="O269" s="7"/>
      <c r="P269" s="7"/>
      <c r="Q269" s="7"/>
    </row>
    <row r="270" spans="1:17" ht="12.75">
      <c r="A270">
        <v>29</v>
      </c>
      <c r="B270" s="2">
        <v>14443</v>
      </c>
      <c r="C270" s="3" t="s">
        <v>257</v>
      </c>
      <c r="D270" s="4" t="s">
        <v>11</v>
      </c>
      <c r="F270" t="s">
        <v>275</v>
      </c>
      <c r="H270">
        <f t="shared" si="4"/>
        <v>5</v>
      </c>
      <c r="I270" s="7">
        <v>0</v>
      </c>
      <c r="N270" s="7"/>
      <c r="O270" s="7"/>
      <c r="P270" s="7"/>
      <c r="Q270" s="7"/>
    </row>
    <row r="271" spans="1:17" ht="12.75">
      <c r="A271">
        <v>22</v>
      </c>
      <c r="B271" s="2">
        <v>14436</v>
      </c>
      <c r="C271" s="3" t="s">
        <v>257</v>
      </c>
      <c r="D271" s="4" t="s">
        <v>11</v>
      </c>
      <c r="F271" t="s">
        <v>276</v>
      </c>
      <c r="H271">
        <f t="shared" si="4"/>
        <v>6</v>
      </c>
      <c r="I271" s="7">
        <v>0</v>
      </c>
      <c r="N271" s="7"/>
      <c r="O271" s="7"/>
      <c r="P271" s="7"/>
      <c r="Q271" s="7"/>
    </row>
    <row r="272" spans="1:17" ht="12.75">
      <c r="A272">
        <v>30</v>
      </c>
      <c r="B272" s="2">
        <v>14444</v>
      </c>
      <c r="C272" s="3" t="s">
        <v>257</v>
      </c>
      <c r="D272" s="4" t="s">
        <v>11</v>
      </c>
      <c r="F272" t="s">
        <v>277</v>
      </c>
      <c r="H272">
        <f t="shared" si="4"/>
        <v>7</v>
      </c>
      <c r="I272" s="7">
        <v>0</v>
      </c>
      <c r="N272" s="7"/>
      <c r="O272" s="7"/>
      <c r="P272" s="7"/>
      <c r="Q272" s="7"/>
    </row>
    <row r="273" spans="1:17" ht="12.75">
      <c r="A273">
        <v>23</v>
      </c>
      <c r="B273" s="2">
        <v>14437</v>
      </c>
      <c r="C273" s="3" t="s">
        <v>257</v>
      </c>
      <c r="D273" s="4" t="s">
        <v>11</v>
      </c>
      <c r="F273" t="s">
        <v>278</v>
      </c>
      <c r="H273">
        <f t="shared" si="4"/>
        <v>8</v>
      </c>
      <c r="I273" s="7">
        <v>14.97</v>
      </c>
      <c r="N273" s="7"/>
      <c r="O273" s="7"/>
      <c r="P273" s="7"/>
      <c r="Q273" s="7"/>
    </row>
    <row r="274" spans="1:17" ht="12.75">
      <c r="A274">
        <v>31</v>
      </c>
      <c r="B274" s="2">
        <v>14445</v>
      </c>
      <c r="C274" s="3" t="s">
        <v>257</v>
      </c>
      <c r="D274" s="4" t="s">
        <v>11</v>
      </c>
      <c r="F274" t="s">
        <v>279</v>
      </c>
      <c r="H274">
        <f t="shared" si="4"/>
        <v>9</v>
      </c>
      <c r="I274" s="7">
        <v>0</v>
      </c>
      <c r="N274" s="7"/>
      <c r="O274" s="7"/>
      <c r="P274" s="7"/>
      <c r="Q274" s="7"/>
    </row>
    <row r="275" spans="1:17" ht="12.75">
      <c r="A275">
        <v>24</v>
      </c>
      <c r="B275" s="2">
        <v>14438</v>
      </c>
      <c r="C275" s="3" t="s">
        <v>257</v>
      </c>
      <c r="D275" s="4" t="s">
        <v>11</v>
      </c>
      <c r="F275" t="s">
        <v>280</v>
      </c>
      <c r="H275">
        <f t="shared" si="4"/>
        <v>10</v>
      </c>
      <c r="I275" s="7">
        <v>0</v>
      </c>
      <c r="N275" s="7"/>
      <c r="O275" s="7"/>
      <c r="P275" s="7"/>
      <c r="Q275" s="7"/>
    </row>
    <row r="276" spans="1:17" ht="12.75">
      <c r="A276">
        <v>65</v>
      </c>
      <c r="B276" s="2">
        <v>15528</v>
      </c>
      <c r="C276" s="3" t="s">
        <v>260</v>
      </c>
      <c r="D276" s="4" t="s">
        <v>2</v>
      </c>
      <c r="F276" t="s">
        <v>281</v>
      </c>
      <c r="H276">
        <v>1</v>
      </c>
      <c r="I276" s="7">
        <v>68.53</v>
      </c>
      <c r="K276" t="str">
        <f>C276</f>
        <v>BXD24</v>
      </c>
      <c r="L276" t="str">
        <f>D276</f>
        <v>E</v>
      </c>
      <c r="M276">
        <v>2</v>
      </c>
      <c r="N276" s="7">
        <f>AVERAGE(I276:I277)</f>
        <v>176.18</v>
      </c>
      <c r="O276" s="7">
        <f>STDEV(I276:I277)</f>
        <v>152.24008998946366</v>
      </c>
      <c r="P276" s="7">
        <f>(O276)/(SQRT(2))</f>
        <v>107.64999999999998</v>
      </c>
      <c r="Q276" s="7"/>
    </row>
    <row r="277" spans="1:17" ht="12.75">
      <c r="A277">
        <v>66</v>
      </c>
      <c r="B277" s="2">
        <v>15529</v>
      </c>
      <c r="C277" s="3" t="s">
        <v>260</v>
      </c>
      <c r="D277" s="4" t="s">
        <v>2</v>
      </c>
      <c r="F277" t="s">
        <v>282</v>
      </c>
      <c r="H277">
        <f t="shared" si="4"/>
        <v>2</v>
      </c>
      <c r="I277" s="7">
        <v>283.83</v>
      </c>
      <c r="N277" s="7"/>
      <c r="O277" s="7"/>
      <c r="P277" s="7"/>
      <c r="Q277" s="7"/>
    </row>
    <row r="278" spans="1:17" ht="12.75">
      <c r="A278">
        <v>67</v>
      </c>
      <c r="B278" s="2">
        <v>15538</v>
      </c>
      <c r="C278" s="3" t="s">
        <v>260</v>
      </c>
      <c r="D278" s="4" t="s">
        <v>11</v>
      </c>
      <c r="F278" t="s">
        <v>283</v>
      </c>
      <c r="H278">
        <v>1</v>
      </c>
      <c r="I278" s="7">
        <v>0</v>
      </c>
      <c r="K278" t="str">
        <f>C278</f>
        <v>BXD24</v>
      </c>
      <c r="L278" t="str">
        <f>D278</f>
        <v>U</v>
      </c>
      <c r="M278">
        <v>1</v>
      </c>
      <c r="N278" s="7">
        <f>AVERAGE(I278)</f>
        <v>0</v>
      </c>
      <c r="O278" s="7" t="e">
        <f>STDEV(I278)</f>
        <v>#DIV/0!</v>
      </c>
      <c r="P278" s="7" t="e">
        <f>(O278)/(SQRT(1))</f>
        <v>#DIV/0!</v>
      </c>
      <c r="Q278" s="7"/>
    </row>
    <row r="279" spans="1:17" ht="12.75">
      <c r="A279">
        <v>33</v>
      </c>
      <c r="B279" s="2">
        <v>16126</v>
      </c>
      <c r="C279" s="3" t="s">
        <v>258</v>
      </c>
      <c r="D279" s="4" t="s">
        <v>2</v>
      </c>
      <c r="F279" t="s">
        <v>284</v>
      </c>
      <c r="H279">
        <v>1</v>
      </c>
      <c r="I279" s="7">
        <v>0</v>
      </c>
      <c r="K279" t="str">
        <f>C279</f>
        <v>BXD29</v>
      </c>
      <c r="L279" t="str">
        <f>D279</f>
        <v>E</v>
      </c>
      <c r="M279">
        <v>7</v>
      </c>
      <c r="N279" s="7">
        <f>AVERAGE(I279:I285)</f>
        <v>1.3942857142857144</v>
      </c>
      <c r="O279" s="7">
        <f>STDEV(I279:I285)</f>
        <v>3.6889332565700577</v>
      </c>
      <c r="P279" s="7">
        <f>(O279)/(SQRT(7))</f>
        <v>1.3942857142857141</v>
      </c>
      <c r="Q279" s="7"/>
    </row>
    <row r="280" spans="1:17" ht="12.75">
      <c r="A280">
        <v>34</v>
      </c>
      <c r="B280" s="2">
        <v>16127</v>
      </c>
      <c r="C280" s="3" t="s">
        <v>258</v>
      </c>
      <c r="D280" s="4" t="s">
        <v>2</v>
      </c>
      <c r="F280" t="s">
        <v>285</v>
      </c>
      <c r="H280">
        <f t="shared" si="4"/>
        <v>2</v>
      </c>
      <c r="I280" s="7">
        <v>0</v>
      </c>
      <c r="N280" s="7"/>
      <c r="O280" s="7"/>
      <c r="P280" s="7"/>
      <c r="Q280" s="7"/>
    </row>
    <row r="281" spans="1:17" ht="12.75">
      <c r="A281">
        <v>35</v>
      </c>
      <c r="B281" s="2">
        <v>16128</v>
      </c>
      <c r="C281" s="3" t="s">
        <v>258</v>
      </c>
      <c r="D281" s="4" t="s">
        <v>2</v>
      </c>
      <c r="F281" t="s">
        <v>286</v>
      </c>
      <c r="H281">
        <f t="shared" si="4"/>
        <v>3</v>
      </c>
      <c r="I281" s="7">
        <v>0</v>
      </c>
      <c r="N281" s="7"/>
      <c r="O281" s="7"/>
      <c r="P281" s="7"/>
      <c r="Q281" s="7"/>
    </row>
    <row r="282" spans="1:17" ht="12.75">
      <c r="A282">
        <v>36</v>
      </c>
      <c r="B282" s="6">
        <v>16129</v>
      </c>
      <c r="C282" s="3" t="s">
        <v>258</v>
      </c>
      <c r="D282" s="4" t="s">
        <v>2</v>
      </c>
      <c r="F282" t="s">
        <v>287</v>
      </c>
      <c r="H282">
        <f t="shared" si="4"/>
        <v>4</v>
      </c>
      <c r="I282" s="7">
        <v>0</v>
      </c>
      <c r="N282" s="7"/>
      <c r="O282" s="7"/>
      <c r="P282" s="7"/>
      <c r="Q282" s="7"/>
    </row>
    <row r="283" spans="1:17" ht="12.75">
      <c r="A283">
        <v>37</v>
      </c>
      <c r="B283" s="6">
        <v>16130</v>
      </c>
      <c r="C283" s="3" t="s">
        <v>258</v>
      </c>
      <c r="D283" s="4" t="s">
        <v>2</v>
      </c>
      <c r="F283" t="s">
        <v>288</v>
      </c>
      <c r="H283">
        <f t="shared" si="4"/>
        <v>5</v>
      </c>
      <c r="I283" s="7">
        <v>9.76</v>
      </c>
      <c r="N283" s="7"/>
      <c r="O283" s="7"/>
      <c r="P283" s="7"/>
      <c r="Q283" s="7"/>
    </row>
    <row r="284" spans="1:17" ht="12.75">
      <c r="A284">
        <v>38</v>
      </c>
      <c r="B284" s="6">
        <v>16131</v>
      </c>
      <c r="C284" s="3" t="s">
        <v>258</v>
      </c>
      <c r="D284" s="4" t="s">
        <v>2</v>
      </c>
      <c r="F284" t="s">
        <v>289</v>
      </c>
      <c r="H284">
        <f t="shared" si="4"/>
        <v>6</v>
      </c>
      <c r="I284" s="7">
        <v>0</v>
      </c>
      <c r="N284" s="7"/>
      <c r="O284" s="7"/>
      <c r="P284" s="7"/>
      <c r="Q284" s="7"/>
    </row>
    <row r="285" spans="1:17" ht="12.75">
      <c r="A285">
        <v>32</v>
      </c>
      <c r="B285" s="2">
        <v>16125</v>
      </c>
      <c r="C285" s="3" t="s">
        <v>258</v>
      </c>
      <c r="D285" s="4" t="s">
        <v>2</v>
      </c>
      <c r="F285" t="s">
        <v>290</v>
      </c>
      <c r="H285">
        <f t="shared" si="4"/>
        <v>7</v>
      </c>
      <c r="I285" s="7">
        <v>0</v>
      </c>
      <c r="N285" s="7"/>
      <c r="O285" s="7"/>
      <c r="P285" s="7"/>
      <c r="Q285" s="7"/>
    </row>
    <row r="286" spans="1:17" ht="12.75">
      <c r="A286">
        <v>41</v>
      </c>
      <c r="B286" s="2">
        <v>16137</v>
      </c>
      <c r="C286" s="3" t="s">
        <v>258</v>
      </c>
      <c r="D286" s="4" t="s">
        <v>11</v>
      </c>
      <c r="F286" t="s">
        <v>291</v>
      </c>
      <c r="H286">
        <v>1</v>
      </c>
      <c r="I286" s="7">
        <v>0</v>
      </c>
      <c r="K286" t="str">
        <f>C286</f>
        <v>BXD29</v>
      </c>
      <c r="L286" t="str">
        <f>D286</f>
        <v>U</v>
      </c>
      <c r="M286">
        <v>8</v>
      </c>
      <c r="N286" s="7">
        <f>AVERAGE(I286:I293)</f>
        <v>0</v>
      </c>
      <c r="O286" s="7">
        <f>STDEV(I286:I293)</f>
        <v>0</v>
      </c>
      <c r="P286" s="7">
        <f>(O286)/(SQRT(8))</f>
        <v>0</v>
      </c>
      <c r="Q286" s="7"/>
    </row>
    <row r="287" spans="1:17" ht="12.75">
      <c r="A287">
        <v>42</v>
      </c>
      <c r="B287" s="2">
        <v>16138</v>
      </c>
      <c r="C287" s="3" t="s">
        <v>258</v>
      </c>
      <c r="D287" s="4" t="s">
        <v>11</v>
      </c>
      <c r="F287" t="s">
        <v>292</v>
      </c>
      <c r="H287">
        <f t="shared" si="4"/>
        <v>2</v>
      </c>
      <c r="I287" s="7">
        <v>0</v>
      </c>
      <c r="N287" s="7"/>
      <c r="O287" s="7"/>
      <c r="P287" s="7"/>
      <c r="Q287" s="7"/>
    </row>
    <row r="288" spans="1:17" ht="12.75">
      <c r="A288">
        <v>43</v>
      </c>
      <c r="B288" s="2">
        <v>16139</v>
      </c>
      <c r="C288" s="3" t="s">
        <v>258</v>
      </c>
      <c r="D288" s="4" t="s">
        <v>11</v>
      </c>
      <c r="F288" t="s">
        <v>293</v>
      </c>
      <c r="H288">
        <f t="shared" si="4"/>
        <v>3</v>
      </c>
      <c r="I288" s="7">
        <v>0</v>
      </c>
      <c r="N288" s="7"/>
      <c r="O288" s="7"/>
      <c r="P288" s="7"/>
      <c r="Q288" s="7"/>
    </row>
    <row r="289" spans="1:17" ht="12.75">
      <c r="A289">
        <v>44</v>
      </c>
      <c r="B289" s="2">
        <v>16140</v>
      </c>
      <c r="C289" s="3" t="s">
        <v>258</v>
      </c>
      <c r="D289" s="4" t="s">
        <v>11</v>
      </c>
      <c r="F289" t="s">
        <v>294</v>
      </c>
      <c r="H289">
        <f t="shared" si="4"/>
        <v>4</v>
      </c>
      <c r="I289" s="7">
        <v>0</v>
      </c>
      <c r="N289" s="7"/>
      <c r="O289" s="7"/>
      <c r="P289" s="7"/>
      <c r="Q289" s="7"/>
    </row>
    <row r="290" spans="1:17" ht="12.75">
      <c r="A290">
        <v>45</v>
      </c>
      <c r="B290" s="6">
        <v>16141</v>
      </c>
      <c r="C290" s="3" t="s">
        <v>258</v>
      </c>
      <c r="D290" s="4" t="s">
        <v>11</v>
      </c>
      <c r="F290" t="s">
        <v>295</v>
      </c>
      <c r="H290">
        <f t="shared" si="4"/>
        <v>5</v>
      </c>
      <c r="I290" s="7">
        <v>0</v>
      </c>
      <c r="N290" s="7"/>
      <c r="O290" s="7"/>
      <c r="P290" s="7"/>
      <c r="Q290" s="7"/>
    </row>
    <row r="291" spans="1:17" ht="12.75">
      <c r="A291">
        <v>46</v>
      </c>
      <c r="B291" s="6">
        <v>16142</v>
      </c>
      <c r="C291" s="3" t="s">
        <v>258</v>
      </c>
      <c r="D291" s="4" t="s">
        <v>11</v>
      </c>
      <c r="F291" t="s">
        <v>296</v>
      </c>
      <c r="H291">
        <f t="shared" si="4"/>
        <v>6</v>
      </c>
      <c r="I291" s="7">
        <v>0</v>
      </c>
      <c r="N291" s="7"/>
      <c r="O291" s="7"/>
      <c r="P291" s="7"/>
      <c r="Q291" s="7"/>
    </row>
    <row r="292" spans="1:17" ht="12.75">
      <c r="A292">
        <v>39</v>
      </c>
      <c r="B292" s="2">
        <v>16135</v>
      </c>
      <c r="C292" s="3" t="s">
        <v>258</v>
      </c>
      <c r="D292" s="4" t="s">
        <v>11</v>
      </c>
      <c r="F292" t="s">
        <v>297</v>
      </c>
      <c r="H292">
        <f t="shared" si="4"/>
        <v>7</v>
      </c>
      <c r="I292" s="7">
        <v>0</v>
      </c>
      <c r="N292" s="7"/>
      <c r="O292" s="7"/>
      <c r="P292" s="7"/>
      <c r="Q292" s="7"/>
    </row>
    <row r="293" spans="1:17" ht="12.75">
      <c r="A293">
        <v>40</v>
      </c>
      <c r="B293" s="2">
        <v>16136</v>
      </c>
      <c r="C293" s="3" t="s">
        <v>258</v>
      </c>
      <c r="D293" s="4" t="s">
        <v>11</v>
      </c>
      <c r="F293" t="s">
        <v>298</v>
      </c>
      <c r="H293">
        <f t="shared" si="4"/>
        <v>8</v>
      </c>
      <c r="I293" s="7">
        <v>0</v>
      </c>
      <c r="N293" s="7"/>
      <c r="O293" s="7"/>
      <c r="P293" s="7"/>
      <c r="Q293" s="7"/>
    </row>
    <row r="294" spans="1:17" ht="12.75">
      <c r="A294">
        <v>1</v>
      </c>
      <c r="B294" s="2">
        <v>14921</v>
      </c>
      <c r="C294" s="3" t="s">
        <v>176</v>
      </c>
      <c r="D294" s="4" t="s">
        <v>2</v>
      </c>
      <c r="F294" t="s">
        <v>299</v>
      </c>
      <c r="H294">
        <v>1</v>
      </c>
      <c r="I294" s="7">
        <v>731.96</v>
      </c>
      <c r="K294" t="str">
        <f>C294</f>
        <v>BXD42</v>
      </c>
      <c r="L294" t="str">
        <f>D294</f>
        <v>E</v>
      </c>
      <c r="M294">
        <v>3</v>
      </c>
      <c r="N294" s="7">
        <f>AVERAGE(I294:I296)</f>
        <v>463.34666666666675</v>
      </c>
      <c r="O294" s="7">
        <f>STDEV(I294:I296)</f>
        <v>237.80092037949146</v>
      </c>
      <c r="P294" s="7">
        <f>(O294)/(SQRT(3))</f>
        <v>137.29442539464017</v>
      </c>
      <c r="Q294" s="7"/>
    </row>
    <row r="295" spans="1:17" ht="12.75">
      <c r="A295">
        <v>2</v>
      </c>
      <c r="B295" s="2">
        <v>14922</v>
      </c>
      <c r="C295" s="3" t="s">
        <v>176</v>
      </c>
      <c r="D295" s="4" t="s">
        <v>2</v>
      </c>
      <c r="F295" t="s">
        <v>300</v>
      </c>
      <c r="H295">
        <f t="shared" si="4"/>
        <v>2</v>
      </c>
      <c r="I295" s="7">
        <v>378.38</v>
      </c>
      <c r="N295" s="7"/>
      <c r="O295" s="7"/>
      <c r="P295" s="7"/>
      <c r="Q295" s="7"/>
    </row>
    <row r="296" spans="1:17" ht="12.75">
      <c r="A296">
        <v>3</v>
      </c>
      <c r="B296" s="2">
        <v>14923</v>
      </c>
      <c r="C296" s="3" t="s">
        <v>176</v>
      </c>
      <c r="D296" s="4" t="s">
        <v>2</v>
      </c>
      <c r="F296" t="s">
        <v>301</v>
      </c>
      <c r="H296">
        <f t="shared" si="4"/>
        <v>3</v>
      </c>
      <c r="I296" s="7">
        <v>279.7</v>
      </c>
      <c r="N296" s="7"/>
      <c r="O296" s="7"/>
      <c r="P296" s="7"/>
      <c r="Q296" s="7"/>
    </row>
    <row r="297" spans="1:17" ht="12.75">
      <c r="A297">
        <v>9</v>
      </c>
      <c r="B297" s="2">
        <v>14929</v>
      </c>
      <c r="C297" s="3" t="s">
        <v>176</v>
      </c>
      <c r="D297" s="4" t="s">
        <v>11</v>
      </c>
      <c r="F297" t="s">
        <v>302</v>
      </c>
      <c r="H297">
        <v>1</v>
      </c>
      <c r="I297" s="7">
        <v>0</v>
      </c>
      <c r="K297" t="str">
        <f>C297</f>
        <v>BXD42</v>
      </c>
      <c r="L297" t="str">
        <f>D297</f>
        <v>U</v>
      </c>
      <c r="M297">
        <v>8</v>
      </c>
      <c r="N297" s="7">
        <f>AVERAGE(I297:I304)</f>
        <v>0</v>
      </c>
      <c r="O297" s="7">
        <f>STDEV(I297:I304)</f>
        <v>0</v>
      </c>
      <c r="P297" s="7">
        <f>(O297)/(SQRT(8))</f>
        <v>0</v>
      </c>
      <c r="Q297" s="7"/>
    </row>
    <row r="298" spans="1:17" ht="12.75">
      <c r="A298">
        <v>10</v>
      </c>
      <c r="B298" s="2">
        <v>14930</v>
      </c>
      <c r="C298" s="3" t="s">
        <v>176</v>
      </c>
      <c r="D298" s="4" t="s">
        <v>11</v>
      </c>
      <c r="F298" t="s">
        <v>303</v>
      </c>
      <c r="H298">
        <f t="shared" si="4"/>
        <v>2</v>
      </c>
      <c r="I298" s="7">
        <v>0</v>
      </c>
      <c r="N298" s="7"/>
      <c r="O298" s="7"/>
      <c r="P298" s="7"/>
      <c r="Q298" s="7"/>
    </row>
    <row r="299" spans="1:17" ht="12.75">
      <c r="A299">
        <v>11</v>
      </c>
      <c r="B299" s="2">
        <v>14931</v>
      </c>
      <c r="C299" s="3" t="s">
        <v>176</v>
      </c>
      <c r="D299" s="4" t="s">
        <v>11</v>
      </c>
      <c r="F299" t="s">
        <v>304</v>
      </c>
      <c r="H299">
        <f t="shared" si="4"/>
        <v>3</v>
      </c>
      <c r="I299" s="7">
        <v>0</v>
      </c>
      <c r="N299" s="7"/>
      <c r="O299" s="7"/>
      <c r="P299" s="7"/>
      <c r="Q299" s="7"/>
    </row>
    <row r="300" spans="1:17" ht="12.75">
      <c r="A300">
        <v>4</v>
      </c>
      <c r="B300" s="2">
        <v>14924</v>
      </c>
      <c r="C300" s="3" t="s">
        <v>176</v>
      </c>
      <c r="D300" s="4" t="s">
        <v>11</v>
      </c>
      <c r="F300" t="s">
        <v>305</v>
      </c>
      <c r="H300">
        <f t="shared" si="4"/>
        <v>4</v>
      </c>
      <c r="I300" s="7">
        <v>0</v>
      </c>
      <c r="N300" s="7"/>
      <c r="O300" s="7"/>
      <c r="P300" s="7"/>
      <c r="Q300" s="7"/>
    </row>
    <row r="301" spans="1:17" ht="12.75">
      <c r="A301">
        <v>5</v>
      </c>
      <c r="B301" s="2">
        <v>14925</v>
      </c>
      <c r="C301" s="3" t="s">
        <v>176</v>
      </c>
      <c r="D301" s="4" t="s">
        <v>11</v>
      </c>
      <c r="F301" t="s">
        <v>306</v>
      </c>
      <c r="H301">
        <f t="shared" si="4"/>
        <v>5</v>
      </c>
      <c r="I301" s="7">
        <v>0</v>
      </c>
      <c r="N301" s="7"/>
      <c r="O301" s="7"/>
      <c r="P301" s="7"/>
      <c r="Q301" s="7"/>
    </row>
    <row r="302" spans="1:17" ht="12.75">
      <c r="A302">
        <v>6</v>
      </c>
      <c r="B302" s="2">
        <v>14926</v>
      </c>
      <c r="C302" s="3" t="s">
        <v>176</v>
      </c>
      <c r="D302" s="4" t="s">
        <v>11</v>
      </c>
      <c r="F302" t="s">
        <v>307</v>
      </c>
      <c r="H302">
        <f t="shared" si="4"/>
        <v>6</v>
      </c>
      <c r="I302" s="7">
        <v>0</v>
      </c>
      <c r="N302" s="7"/>
      <c r="O302" s="7"/>
      <c r="P302" s="7"/>
      <c r="Q302" s="7"/>
    </row>
    <row r="303" spans="1:17" ht="12.75">
      <c r="A303">
        <v>7</v>
      </c>
      <c r="B303" s="2">
        <v>14927</v>
      </c>
      <c r="C303" s="3" t="s">
        <v>176</v>
      </c>
      <c r="D303" s="4" t="s">
        <v>11</v>
      </c>
      <c r="F303" t="s">
        <v>308</v>
      </c>
      <c r="H303">
        <f t="shared" si="4"/>
        <v>7</v>
      </c>
      <c r="I303" s="7">
        <v>0</v>
      </c>
      <c r="N303" s="7"/>
      <c r="O303" s="7"/>
      <c r="P303" s="7"/>
      <c r="Q303" s="7"/>
    </row>
    <row r="304" spans="1:17" ht="12.75">
      <c r="A304">
        <v>8</v>
      </c>
      <c r="B304" s="2">
        <v>14928</v>
      </c>
      <c r="C304" s="3" t="s">
        <v>176</v>
      </c>
      <c r="D304" s="4" t="s">
        <v>11</v>
      </c>
      <c r="F304" t="s">
        <v>309</v>
      </c>
      <c r="H304">
        <f t="shared" si="4"/>
        <v>8</v>
      </c>
      <c r="I304" s="7">
        <v>0</v>
      </c>
      <c r="N304" s="7"/>
      <c r="O304" s="7"/>
      <c r="P304" s="7"/>
      <c r="Q304" s="7"/>
    </row>
    <row r="305" spans="1:17" ht="12.75">
      <c r="A305">
        <v>49</v>
      </c>
      <c r="B305" s="2">
        <v>15615</v>
      </c>
      <c r="C305" s="3" t="s">
        <v>259</v>
      </c>
      <c r="D305" s="4" t="s">
        <v>2</v>
      </c>
      <c r="F305" t="s">
        <v>310</v>
      </c>
      <c r="H305">
        <v>1</v>
      </c>
      <c r="I305" s="7">
        <v>0</v>
      </c>
      <c r="K305" t="str">
        <f>C305</f>
        <v>Toll4-/-</v>
      </c>
      <c r="L305" t="str">
        <f>D305</f>
        <v>E</v>
      </c>
      <c r="M305">
        <v>9</v>
      </c>
      <c r="N305" s="7">
        <f>AVERAGE(I305:I313)</f>
        <v>0</v>
      </c>
      <c r="O305" s="7">
        <f>STDEV(I305:I313)</f>
        <v>0</v>
      </c>
      <c r="P305" s="7">
        <f>(O305)/(SQRT(9))</f>
        <v>0</v>
      </c>
      <c r="Q305" s="7"/>
    </row>
    <row r="306" spans="1:17" ht="12.75">
      <c r="A306">
        <v>50</v>
      </c>
      <c r="B306" s="2">
        <v>15616</v>
      </c>
      <c r="C306" s="3" t="s">
        <v>259</v>
      </c>
      <c r="D306" s="4" t="s">
        <v>2</v>
      </c>
      <c r="F306" t="s">
        <v>311</v>
      </c>
      <c r="H306">
        <f t="shared" si="4"/>
        <v>2</v>
      </c>
      <c r="I306" s="7">
        <v>0</v>
      </c>
      <c r="N306" s="7"/>
      <c r="O306" s="7"/>
      <c r="P306" s="7"/>
      <c r="Q306" s="7"/>
    </row>
    <row r="307" spans="1:17" ht="12.75">
      <c r="A307">
        <v>51</v>
      </c>
      <c r="B307" s="2">
        <v>15617</v>
      </c>
      <c r="C307" s="3" t="s">
        <v>259</v>
      </c>
      <c r="D307" s="4" t="s">
        <v>2</v>
      </c>
      <c r="F307" t="s">
        <v>312</v>
      </c>
      <c r="H307">
        <f t="shared" si="4"/>
        <v>3</v>
      </c>
      <c r="I307" s="7">
        <v>0</v>
      </c>
      <c r="N307" s="7"/>
      <c r="O307" s="7"/>
      <c r="P307" s="7"/>
      <c r="Q307" s="7"/>
    </row>
    <row r="308" spans="1:17" ht="12.75">
      <c r="A308">
        <v>52</v>
      </c>
      <c r="B308" s="2">
        <v>15618</v>
      </c>
      <c r="C308" s="3" t="s">
        <v>259</v>
      </c>
      <c r="D308" s="4" t="s">
        <v>2</v>
      </c>
      <c r="F308" t="s">
        <v>313</v>
      </c>
      <c r="H308">
        <f t="shared" si="4"/>
        <v>4</v>
      </c>
      <c r="I308" s="7">
        <v>0</v>
      </c>
      <c r="N308" s="7"/>
      <c r="O308" s="7"/>
      <c r="P308" s="7"/>
      <c r="Q308" s="7"/>
    </row>
    <row r="309" spans="1:17" ht="12.75">
      <c r="A309">
        <v>53</v>
      </c>
      <c r="B309" s="2">
        <v>15619</v>
      </c>
      <c r="C309" s="3" t="s">
        <v>259</v>
      </c>
      <c r="D309" s="4" t="s">
        <v>2</v>
      </c>
      <c r="F309" t="s">
        <v>314</v>
      </c>
      <c r="H309">
        <f t="shared" si="4"/>
        <v>5</v>
      </c>
      <c r="I309" s="7">
        <v>0</v>
      </c>
      <c r="N309" s="7"/>
      <c r="O309" s="7"/>
      <c r="P309" s="7"/>
      <c r="Q309" s="7"/>
    </row>
    <row r="310" spans="1:17" ht="12.75">
      <c r="A310">
        <v>54</v>
      </c>
      <c r="B310" s="2">
        <v>15620</v>
      </c>
      <c r="C310" s="3" t="s">
        <v>259</v>
      </c>
      <c r="D310" s="4" t="s">
        <v>2</v>
      </c>
      <c r="F310" t="s">
        <v>315</v>
      </c>
      <c r="H310">
        <f t="shared" si="4"/>
        <v>6</v>
      </c>
      <c r="I310" s="7">
        <v>0</v>
      </c>
      <c r="N310" s="7"/>
      <c r="O310" s="7"/>
      <c r="P310" s="7"/>
      <c r="Q310" s="7"/>
    </row>
    <row r="311" spans="1:17" ht="12.75">
      <c r="A311">
        <v>47</v>
      </c>
      <c r="B311" s="2">
        <v>15613</v>
      </c>
      <c r="C311" s="3" t="s">
        <v>259</v>
      </c>
      <c r="D311" s="4" t="s">
        <v>2</v>
      </c>
      <c r="F311" t="s">
        <v>316</v>
      </c>
      <c r="H311">
        <f t="shared" si="4"/>
        <v>7</v>
      </c>
      <c r="I311" s="7">
        <v>0</v>
      </c>
      <c r="N311" s="7"/>
      <c r="O311" s="7"/>
      <c r="P311" s="7"/>
      <c r="Q311" s="7"/>
    </row>
    <row r="312" spans="1:17" ht="12.75">
      <c r="A312">
        <v>55</v>
      </c>
      <c r="B312" s="2">
        <v>15621</v>
      </c>
      <c r="C312" s="3" t="s">
        <v>259</v>
      </c>
      <c r="D312" s="4" t="s">
        <v>2</v>
      </c>
      <c r="F312" t="s">
        <v>317</v>
      </c>
      <c r="H312">
        <f t="shared" si="4"/>
        <v>8</v>
      </c>
      <c r="I312" s="7">
        <v>0</v>
      </c>
      <c r="N312" s="7"/>
      <c r="O312" s="7"/>
      <c r="P312" s="7"/>
      <c r="Q312" s="7"/>
    </row>
    <row r="313" spans="1:17" ht="12.75">
      <c r="A313">
        <v>48</v>
      </c>
      <c r="B313" s="2">
        <v>15614</v>
      </c>
      <c r="C313" s="3" t="s">
        <v>259</v>
      </c>
      <c r="D313" s="4" t="s">
        <v>2</v>
      </c>
      <c r="F313" t="s">
        <v>318</v>
      </c>
      <c r="H313">
        <f t="shared" si="4"/>
        <v>9</v>
      </c>
      <c r="I313" s="7">
        <v>0</v>
      </c>
      <c r="N313" s="7"/>
      <c r="O313" s="7"/>
      <c r="P313" s="7"/>
      <c r="Q313" s="7"/>
    </row>
    <row r="314" spans="1:17" ht="12.75">
      <c r="A314">
        <v>57</v>
      </c>
      <c r="B314" s="2">
        <v>15623</v>
      </c>
      <c r="C314" s="3" t="s">
        <v>259</v>
      </c>
      <c r="D314" s="4" t="s">
        <v>11</v>
      </c>
      <c r="F314" t="s">
        <v>319</v>
      </c>
      <c r="H314">
        <v>1</v>
      </c>
      <c r="I314" s="7">
        <v>0</v>
      </c>
      <c r="K314" t="str">
        <f>C314</f>
        <v>Toll4-/-</v>
      </c>
      <c r="L314" t="str">
        <f>D314</f>
        <v>U</v>
      </c>
      <c r="M314">
        <v>9</v>
      </c>
      <c r="N314" s="7">
        <f>AVERAGE(I314:I322)</f>
        <v>0</v>
      </c>
      <c r="O314" s="7">
        <f>STDEV(I314:I322)</f>
        <v>0</v>
      </c>
      <c r="P314" s="7">
        <f>(O314)/(SQRT(9))</f>
        <v>0</v>
      </c>
      <c r="Q314" s="7"/>
    </row>
    <row r="315" spans="1:17" ht="12.75">
      <c r="A315">
        <v>58</v>
      </c>
      <c r="B315" s="2">
        <v>15624</v>
      </c>
      <c r="C315" s="3" t="s">
        <v>259</v>
      </c>
      <c r="D315" s="4" t="s">
        <v>11</v>
      </c>
      <c r="F315" t="s">
        <v>320</v>
      </c>
      <c r="H315">
        <f t="shared" si="4"/>
        <v>2</v>
      </c>
      <c r="I315" s="7">
        <v>0</v>
      </c>
      <c r="N315" s="7"/>
      <c r="O315" s="7"/>
      <c r="P315" s="7"/>
      <c r="Q315" s="7"/>
    </row>
    <row r="316" spans="1:17" ht="12.75">
      <c r="A316">
        <v>59</v>
      </c>
      <c r="B316" s="2">
        <v>15625</v>
      </c>
      <c r="C316" s="3" t="s">
        <v>259</v>
      </c>
      <c r="D316" s="4" t="s">
        <v>11</v>
      </c>
      <c r="F316" t="s">
        <v>321</v>
      </c>
      <c r="H316">
        <f t="shared" si="4"/>
        <v>3</v>
      </c>
      <c r="I316" s="7">
        <v>0</v>
      </c>
      <c r="N316" s="7"/>
      <c r="O316" s="7"/>
      <c r="P316" s="7"/>
      <c r="Q316" s="7"/>
    </row>
    <row r="317" spans="1:17" ht="12.75">
      <c r="A317">
        <v>60</v>
      </c>
      <c r="B317" s="2">
        <v>15626</v>
      </c>
      <c r="C317" s="3" t="s">
        <v>259</v>
      </c>
      <c r="D317" s="4" t="s">
        <v>11</v>
      </c>
      <c r="F317" t="s">
        <v>322</v>
      </c>
      <c r="H317">
        <f t="shared" si="4"/>
        <v>4</v>
      </c>
      <c r="I317" s="7">
        <v>0</v>
      </c>
      <c r="N317" s="7"/>
      <c r="O317" s="7"/>
      <c r="P317" s="7"/>
      <c r="Q317" s="7"/>
    </row>
    <row r="318" spans="1:17" ht="12.75">
      <c r="A318">
        <v>61</v>
      </c>
      <c r="B318" s="2">
        <v>15627</v>
      </c>
      <c r="C318" s="3" t="s">
        <v>259</v>
      </c>
      <c r="D318" s="4" t="s">
        <v>11</v>
      </c>
      <c r="F318" t="s">
        <v>323</v>
      </c>
      <c r="H318">
        <f t="shared" si="4"/>
        <v>5</v>
      </c>
      <c r="I318" s="7">
        <v>0</v>
      </c>
      <c r="N318" s="7"/>
      <c r="O318" s="7"/>
      <c r="P318" s="7"/>
      <c r="Q318" s="7"/>
    </row>
    <row r="319" spans="1:17" ht="12.75">
      <c r="A319">
        <v>62</v>
      </c>
      <c r="B319" s="2">
        <v>15628</v>
      </c>
      <c r="C319" s="3" t="s">
        <v>259</v>
      </c>
      <c r="D319" s="4" t="s">
        <v>11</v>
      </c>
      <c r="F319" t="s">
        <v>324</v>
      </c>
      <c r="H319">
        <f t="shared" si="4"/>
        <v>6</v>
      </c>
      <c r="I319" s="7">
        <v>0</v>
      </c>
      <c r="N319" s="7"/>
      <c r="O319" s="7"/>
      <c r="P319" s="7"/>
      <c r="Q319" s="7"/>
    </row>
    <row r="320" spans="1:17" ht="12.75">
      <c r="A320">
        <v>63</v>
      </c>
      <c r="B320" s="2">
        <v>15629</v>
      </c>
      <c r="C320" s="3" t="s">
        <v>259</v>
      </c>
      <c r="D320" s="4" t="s">
        <v>11</v>
      </c>
      <c r="F320" t="s">
        <v>325</v>
      </c>
      <c r="H320">
        <f t="shared" si="4"/>
        <v>7</v>
      </c>
      <c r="I320" s="7">
        <v>0</v>
      </c>
      <c r="N320" s="7"/>
      <c r="O320" s="7"/>
      <c r="P320" s="7"/>
      <c r="Q320" s="7"/>
    </row>
    <row r="321" spans="1:17" ht="12.75">
      <c r="A321">
        <v>64</v>
      </c>
      <c r="B321" s="2">
        <v>15630</v>
      </c>
      <c r="C321" s="3" t="s">
        <v>259</v>
      </c>
      <c r="D321" s="4" t="s">
        <v>11</v>
      </c>
      <c r="F321" t="s">
        <v>326</v>
      </c>
      <c r="H321">
        <f t="shared" si="4"/>
        <v>8</v>
      </c>
      <c r="I321" s="7">
        <v>0</v>
      </c>
      <c r="N321" s="7"/>
      <c r="O321" s="7"/>
      <c r="P321" s="7"/>
      <c r="Q321" s="7"/>
    </row>
    <row r="322" spans="1:17" ht="12.75">
      <c r="A322">
        <v>56</v>
      </c>
      <c r="B322" s="2">
        <v>15622</v>
      </c>
      <c r="C322" s="3" t="s">
        <v>259</v>
      </c>
      <c r="D322" s="4" t="s">
        <v>11</v>
      </c>
      <c r="F322" t="s">
        <v>327</v>
      </c>
      <c r="H322">
        <f t="shared" si="4"/>
        <v>9</v>
      </c>
      <c r="I322" s="7">
        <v>0</v>
      </c>
      <c r="N322" s="7"/>
      <c r="O322" s="7"/>
      <c r="P322" s="7"/>
      <c r="Q32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:K22"/>
    </sheetView>
  </sheetViews>
  <sheetFormatPr defaultColWidth="9.140625" defaultRowHeight="12.75"/>
  <cols>
    <col min="1" max="1" width="16.421875" style="8" customWidth="1"/>
    <col min="2" max="5" width="8.140625" style="8" customWidth="1"/>
    <col min="6" max="6" width="3.00390625" style="8" customWidth="1"/>
    <col min="7" max="7" width="12.57421875" style="8" customWidth="1"/>
    <col min="8" max="16384" width="8.140625" style="8" customWidth="1"/>
  </cols>
  <sheetData>
    <row r="1" spans="1:11" ht="15.75">
      <c r="A1" s="10"/>
      <c r="B1" s="11" t="s">
        <v>332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0"/>
      <c r="B2" s="10"/>
      <c r="C2" s="10" t="s">
        <v>328</v>
      </c>
      <c r="D2" s="10" t="s">
        <v>330</v>
      </c>
      <c r="E2" s="10" t="s">
        <v>331</v>
      </c>
      <c r="F2" s="10"/>
      <c r="G2" s="10"/>
      <c r="H2" s="10"/>
      <c r="I2" s="10" t="s">
        <v>328</v>
      </c>
      <c r="J2" s="10" t="s">
        <v>330</v>
      </c>
      <c r="K2" s="10" t="s">
        <v>331</v>
      </c>
    </row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12" t="s">
        <v>74</v>
      </c>
      <c r="B4" s="10" t="s">
        <v>2</v>
      </c>
      <c r="C4" s="13">
        <v>0</v>
      </c>
      <c r="D4" s="13">
        <v>0</v>
      </c>
      <c r="E4" s="10">
        <v>10</v>
      </c>
      <c r="F4" s="10"/>
      <c r="G4" s="12" t="s">
        <v>74</v>
      </c>
      <c r="H4" s="10" t="s">
        <v>11</v>
      </c>
      <c r="I4" s="13">
        <v>1.2964285714285713</v>
      </c>
      <c r="J4" s="13">
        <v>0.8450209311902633</v>
      </c>
      <c r="K4" s="10">
        <v>10</v>
      </c>
    </row>
    <row r="5" spans="1:11" ht="15.75">
      <c r="A5" s="12" t="s">
        <v>259</v>
      </c>
      <c r="B5" s="10" t="s">
        <v>2</v>
      </c>
      <c r="C5" s="13">
        <v>0</v>
      </c>
      <c r="D5" s="13">
        <v>0</v>
      </c>
      <c r="E5" s="10">
        <v>9</v>
      </c>
      <c r="F5" s="10"/>
      <c r="G5" s="12" t="s">
        <v>259</v>
      </c>
      <c r="H5" s="10" t="s">
        <v>11</v>
      </c>
      <c r="I5" s="13">
        <v>0</v>
      </c>
      <c r="J5" s="13">
        <v>0</v>
      </c>
      <c r="K5" s="10">
        <v>9</v>
      </c>
    </row>
    <row r="6" spans="1:11" ht="15.75">
      <c r="A6" s="12" t="s">
        <v>119</v>
      </c>
      <c r="B6" s="10" t="s">
        <v>2</v>
      </c>
      <c r="C6" s="13">
        <v>5.305</v>
      </c>
      <c r="D6" s="13">
        <v>2.320927616277596</v>
      </c>
      <c r="E6" s="10">
        <v>10</v>
      </c>
      <c r="F6" s="10"/>
      <c r="G6" s="12" t="s">
        <v>119</v>
      </c>
      <c r="H6" s="10" t="s">
        <v>11</v>
      </c>
      <c r="I6" s="13">
        <v>0</v>
      </c>
      <c r="J6" s="13">
        <v>0</v>
      </c>
      <c r="K6" s="10">
        <v>10</v>
      </c>
    </row>
    <row r="7" spans="1:11" ht="15.75">
      <c r="A7" s="12" t="s">
        <v>172</v>
      </c>
      <c r="B7" s="10" t="s">
        <v>2</v>
      </c>
      <c r="C7" s="13">
        <v>93.256</v>
      </c>
      <c r="D7" s="13">
        <v>23.189924977119784</v>
      </c>
      <c r="E7" s="10">
        <v>10</v>
      </c>
      <c r="F7" s="10"/>
      <c r="G7" s="12" t="s">
        <v>172</v>
      </c>
      <c r="H7" s="10" t="s">
        <v>11</v>
      </c>
      <c r="I7" s="13">
        <v>0</v>
      </c>
      <c r="J7" s="13">
        <v>0</v>
      </c>
      <c r="K7" s="10">
        <v>9</v>
      </c>
    </row>
    <row r="8" spans="1:11" ht="15.75">
      <c r="A8" s="12" t="s">
        <v>140</v>
      </c>
      <c r="B8" s="10" t="s">
        <v>2</v>
      </c>
      <c r="C8" s="13">
        <v>243.823</v>
      </c>
      <c r="D8" s="13">
        <v>39.125530540953825</v>
      </c>
      <c r="E8" s="10">
        <v>10</v>
      </c>
      <c r="F8" s="10"/>
      <c r="G8" s="12" t="s">
        <v>140</v>
      </c>
      <c r="H8" s="10" t="s">
        <v>11</v>
      </c>
      <c r="I8" s="13">
        <v>1.4580000000000002</v>
      </c>
      <c r="J8" s="13">
        <v>1.288100927722669</v>
      </c>
      <c r="K8" s="10">
        <v>10</v>
      </c>
    </row>
    <row r="9" spans="1:11" ht="15.75">
      <c r="A9" s="12" t="s">
        <v>19</v>
      </c>
      <c r="B9" s="10" t="s">
        <v>2</v>
      </c>
      <c r="C9" s="13">
        <v>344.525</v>
      </c>
      <c r="D9" s="13">
        <v>44.298863172019786</v>
      </c>
      <c r="E9" s="10">
        <v>10</v>
      </c>
      <c r="F9" s="10"/>
      <c r="G9" s="12" t="s">
        <v>19</v>
      </c>
      <c r="H9" s="10" t="s">
        <v>11</v>
      </c>
      <c r="I9" s="13">
        <v>0</v>
      </c>
      <c r="J9" s="13">
        <v>0</v>
      </c>
      <c r="K9" s="10">
        <v>10</v>
      </c>
    </row>
    <row r="10" spans="1:11" ht="15.75">
      <c r="A10" s="12" t="s">
        <v>1</v>
      </c>
      <c r="B10" s="10" t="s">
        <v>2</v>
      </c>
      <c r="C10" s="13">
        <v>403.31125</v>
      </c>
      <c r="D10" s="13">
        <v>99.77335502523238</v>
      </c>
      <c r="E10" s="10">
        <v>8</v>
      </c>
      <c r="F10" s="10"/>
      <c r="G10" s="12" t="s">
        <v>1</v>
      </c>
      <c r="H10" s="10" t="s">
        <v>11</v>
      </c>
      <c r="I10" s="13">
        <v>0</v>
      </c>
      <c r="J10" s="13">
        <v>0</v>
      </c>
      <c r="K10" s="10">
        <v>7</v>
      </c>
    </row>
    <row r="11" spans="1:11" ht="15.75">
      <c r="A11" s="12" t="s">
        <v>161</v>
      </c>
      <c r="B11" s="10" t="s">
        <v>2</v>
      </c>
      <c r="C11" s="13">
        <v>405.016</v>
      </c>
      <c r="D11" s="13">
        <v>47.27248826866539</v>
      </c>
      <c r="E11" s="10">
        <v>10</v>
      </c>
      <c r="F11" s="10"/>
      <c r="G11" s="12" t="s">
        <v>161</v>
      </c>
      <c r="H11" s="10" t="s">
        <v>11</v>
      </c>
      <c r="I11" s="13">
        <v>0.273</v>
      </c>
      <c r="J11" s="13">
        <v>0.27299999999999996</v>
      </c>
      <c r="K11" s="10">
        <v>10</v>
      </c>
    </row>
    <row r="12" spans="1:11" ht="15.75">
      <c r="A12" s="12" t="s">
        <v>95</v>
      </c>
      <c r="B12" s="10" t="s">
        <v>2</v>
      </c>
      <c r="C12" s="13">
        <v>573.6643333333334</v>
      </c>
      <c r="D12" s="13">
        <v>88.1644554482818</v>
      </c>
      <c r="E12" s="10">
        <v>15</v>
      </c>
      <c r="F12" s="10"/>
      <c r="G12" s="12" t="s">
        <v>95</v>
      </c>
      <c r="H12" s="10" t="s">
        <v>11</v>
      </c>
      <c r="I12" s="13">
        <v>1.81625</v>
      </c>
      <c r="J12" s="13">
        <v>1.239083672805951</v>
      </c>
      <c r="K12" s="10">
        <v>8</v>
      </c>
    </row>
    <row r="13" spans="1:11" ht="15.75">
      <c r="A13" s="12" t="s">
        <v>173</v>
      </c>
      <c r="B13" s="10" t="s">
        <v>2</v>
      </c>
      <c r="C13" s="13">
        <v>661.342857142857</v>
      </c>
      <c r="D13" s="13">
        <v>150.14113765949392</v>
      </c>
      <c r="E13" s="10">
        <v>8</v>
      </c>
      <c r="F13" s="10"/>
      <c r="G13" s="12" t="s">
        <v>173</v>
      </c>
      <c r="H13" s="10" t="s">
        <v>11</v>
      </c>
      <c r="I13" s="13">
        <v>27.67375</v>
      </c>
      <c r="J13" s="13">
        <v>7.895709489856771</v>
      </c>
      <c r="K13" s="10">
        <v>8</v>
      </c>
    </row>
    <row r="14" spans="1:11" ht="15.75">
      <c r="A14" s="12" t="s">
        <v>40</v>
      </c>
      <c r="B14" s="10" t="s">
        <v>2</v>
      </c>
      <c r="C14" s="13">
        <v>999.7887500000002</v>
      </c>
      <c r="D14" s="13">
        <v>87.05082330039596</v>
      </c>
      <c r="E14" s="10">
        <v>8</v>
      </c>
      <c r="F14" s="10"/>
      <c r="G14" s="12" t="s">
        <v>40</v>
      </c>
      <c r="H14" s="10" t="s">
        <v>11</v>
      </c>
      <c r="I14" s="13">
        <v>0</v>
      </c>
      <c r="J14" s="13">
        <v>0</v>
      </c>
      <c r="K14" s="10">
        <v>8</v>
      </c>
    </row>
    <row r="15" spans="1:11" ht="15.75">
      <c r="A15" s="12" t="s">
        <v>57</v>
      </c>
      <c r="B15" s="10" t="s">
        <v>2</v>
      </c>
      <c r="C15" s="13">
        <v>1340.0837142857142</v>
      </c>
      <c r="D15" s="13">
        <v>94.14095687730989</v>
      </c>
      <c r="E15" s="10">
        <v>8</v>
      </c>
      <c r="F15" s="10"/>
      <c r="G15" s="12" t="s">
        <v>57</v>
      </c>
      <c r="H15" s="10" t="s">
        <v>11</v>
      </c>
      <c r="I15" s="13">
        <v>0</v>
      </c>
      <c r="J15" s="13">
        <v>0</v>
      </c>
      <c r="K15" s="10">
        <v>8</v>
      </c>
    </row>
    <row r="16" spans="1:11" ht="15.75">
      <c r="A16" s="12"/>
      <c r="B16" s="10"/>
      <c r="C16" s="13"/>
      <c r="D16" s="13"/>
      <c r="E16" s="10"/>
      <c r="F16" s="10"/>
      <c r="G16" s="12"/>
      <c r="H16" s="10"/>
      <c r="I16" s="13"/>
      <c r="J16" s="13"/>
      <c r="K16" s="10"/>
    </row>
    <row r="17" spans="1:11" ht="15.75">
      <c r="A17" s="12" t="s">
        <v>258</v>
      </c>
      <c r="B17" s="10" t="s">
        <v>2</v>
      </c>
      <c r="C17" s="13">
        <v>1.3942857142857144</v>
      </c>
      <c r="D17" s="13">
        <v>1.3942857142857141</v>
      </c>
      <c r="E17" s="10">
        <v>7</v>
      </c>
      <c r="F17" s="10"/>
      <c r="G17" s="12" t="s">
        <v>258</v>
      </c>
      <c r="H17" s="10" t="s">
        <v>11</v>
      </c>
      <c r="I17" s="13">
        <v>0</v>
      </c>
      <c r="J17" s="13">
        <v>0</v>
      </c>
      <c r="K17" s="10">
        <v>8</v>
      </c>
    </row>
    <row r="18" spans="1:11" ht="15.75">
      <c r="A18" s="12" t="s">
        <v>260</v>
      </c>
      <c r="B18" s="10" t="s">
        <v>2</v>
      </c>
      <c r="C18" s="13">
        <v>176.18</v>
      </c>
      <c r="D18" s="13">
        <v>107.65</v>
      </c>
      <c r="E18" s="10">
        <v>2</v>
      </c>
      <c r="F18" s="10"/>
      <c r="G18" s="12" t="s">
        <v>260</v>
      </c>
      <c r="H18" s="10" t="s">
        <v>11</v>
      </c>
      <c r="I18" s="13">
        <v>0</v>
      </c>
      <c r="J18" s="13">
        <v>0</v>
      </c>
      <c r="K18" s="10">
        <v>1</v>
      </c>
    </row>
    <row r="19" spans="1:11" ht="15.75">
      <c r="A19" s="12" t="s">
        <v>174</v>
      </c>
      <c r="B19" s="10" t="s">
        <v>2</v>
      </c>
      <c r="C19" s="13">
        <v>372.16777777777776</v>
      </c>
      <c r="D19" s="13">
        <v>49.50998170340613</v>
      </c>
      <c r="E19" s="10">
        <v>10</v>
      </c>
      <c r="F19" s="10"/>
      <c r="G19" s="12" t="s">
        <v>174</v>
      </c>
      <c r="H19" s="10" t="s">
        <v>11</v>
      </c>
      <c r="I19" s="13">
        <v>0</v>
      </c>
      <c r="J19" s="13">
        <v>0</v>
      </c>
      <c r="K19" s="10">
        <v>10</v>
      </c>
    </row>
    <row r="20" spans="1:11" ht="15.75">
      <c r="A20" s="12" t="s">
        <v>257</v>
      </c>
      <c r="B20" s="10" t="s">
        <v>2</v>
      </c>
      <c r="C20" s="13">
        <v>403.355</v>
      </c>
      <c r="D20" s="13">
        <v>72.09207709974487</v>
      </c>
      <c r="E20" s="10">
        <v>10</v>
      </c>
      <c r="F20" s="10"/>
      <c r="G20" s="12" t="s">
        <v>257</v>
      </c>
      <c r="H20" s="10" t="s">
        <v>11</v>
      </c>
      <c r="I20" s="13">
        <v>1.497</v>
      </c>
      <c r="J20" s="13">
        <v>1.497</v>
      </c>
      <c r="K20" s="10">
        <v>10</v>
      </c>
    </row>
    <row r="21" spans="1:11" ht="15.75">
      <c r="A21" s="12" t="s">
        <v>176</v>
      </c>
      <c r="B21" s="10" t="s">
        <v>2</v>
      </c>
      <c r="C21" s="13">
        <v>408.6433333333334</v>
      </c>
      <c r="D21" s="13">
        <v>103.56801473564676</v>
      </c>
      <c r="E21" s="10">
        <v>8</v>
      </c>
      <c r="F21" s="10"/>
      <c r="G21" s="12" t="s">
        <v>176</v>
      </c>
      <c r="H21" s="10" t="s">
        <v>11</v>
      </c>
      <c r="I21" s="13">
        <v>0</v>
      </c>
      <c r="J21" s="13">
        <v>0</v>
      </c>
      <c r="K21" s="10">
        <v>8</v>
      </c>
    </row>
    <row r="22" spans="1:11" ht="15.75">
      <c r="A22" s="12" t="s">
        <v>175</v>
      </c>
      <c r="B22" s="10" t="s">
        <v>2</v>
      </c>
      <c r="C22" s="13">
        <v>1110.806</v>
      </c>
      <c r="D22" s="13">
        <v>126.92434158190466</v>
      </c>
      <c r="E22" s="10">
        <v>5</v>
      </c>
      <c r="F22" s="10"/>
      <c r="G22" s="12" t="s">
        <v>175</v>
      </c>
      <c r="H22" s="10" t="s">
        <v>11</v>
      </c>
      <c r="I22" s="13">
        <v>0</v>
      </c>
      <c r="J22" s="13">
        <v>0</v>
      </c>
      <c r="K22" s="10">
        <v>5</v>
      </c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37" spans="1:4" ht="11.25">
      <c r="A37" s="9"/>
      <c r="C37" s="9"/>
      <c r="D37" s="9"/>
    </row>
    <row r="38" spans="1:4" ht="11.25">
      <c r="A38" s="9"/>
      <c r="C38" s="9"/>
      <c r="D38" s="9"/>
    </row>
    <row r="39" spans="1:4" ht="11.25">
      <c r="A39" s="9"/>
      <c r="C39" s="9"/>
      <c r="D39" s="9"/>
    </row>
    <row r="40" spans="1:4" ht="11.25">
      <c r="A40" s="9"/>
      <c r="C40" s="9"/>
      <c r="D40" s="9"/>
    </row>
    <row r="41" spans="1:4" ht="11.25">
      <c r="A41" s="9"/>
      <c r="C41" s="9"/>
      <c r="D41" s="9"/>
    </row>
    <row r="42" spans="1:4" ht="11.25">
      <c r="A42" s="9"/>
      <c r="C42" s="9"/>
      <c r="D42" s="9"/>
    </row>
    <row r="43" spans="1:4" ht="11.25">
      <c r="A43" s="9"/>
      <c r="C43" s="9"/>
      <c r="D43" s="9"/>
    </row>
    <row r="44" spans="1:4" ht="11.25">
      <c r="A44" s="9"/>
      <c r="C44" s="9"/>
      <c r="D44" s="9"/>
    </row>
    <row r="45" spans="1:4" ht="11.25">
      <c r="A45" s="9"/>
      <c r="C45" s="9"/>
      <c r="D45" s="9"/>
    </row>
    <row r="46" spans="1:5" ht="11.25">
      <c r="A46" s="9"/>
      <c r="C46" s="9"/>
      <c r="D46" s="9"/>
      <c r="E46" s="9"/>
    </row>
    <row r="47" spans="1:4" ht="11.25">
      <c r="A47" s="9"/>
      <c r="C47" s="9"/>
      <c r="D47" s="9"/>
    </row>
    <row r="48" spans="1:4" ht="11.25">
      <c r="A48" s="9"/>
      <c r="C48" s="9"/>
      <c r="D48" s="9"/>
    </row>
    <row r="49" spans="1:4" ht="11.25">
      <c r="A49" s="9"/>
      <c r="C49" s="9"/>
      <c r="D49" s="9"/>
    </row>
    <row r="50" spans="1:4" ht="11.25">
      <c r="A50" s="9"/>
      <c r="C50" s="9"/>
      <c r="D50" s="9"/>
    </row>
    <row r="51" spans="1:4" ht="11.25">
      <c r="A51" s="9"/>
      <c r="C51" s="9"/>
      <c r="D51" s="9"/>
    </row>
    <row r="52" spans="1:4" ht="11.25">
      <c r="A52" s="9"/>
      <c r="C52" s="9"/>
      <c r="D52" s="9"/>
    </row>
    <row r="53" spans="1:4" ht="11.25">
      <c r="A53" s="9"/>
      <c r="C53" s="9"/>
      <c r="D53" s="9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Medicine</dc:creator>
  <cp:keywords/>
  <dc:description/>
  <cp:lastModifiedBy>burch024</cp:lastModifiedBy>
  <cp:lastPrinted>2004-06-17T12:54:31Z</cp:lastPrinted>
  <dcterms:created xsi:type="dcterms:W3CDTF">2004-05-20T17:56:34Z</dcterms:created>
  <dcterms:modified xsi:type="dcterms:W3CDTF">2004-06-17T12:55:03Z</dcterms:modified>
  <cp:category/>
  <cp:version/>
  <cp:contentType/>
  <cp:contentStatus/>
</cp:coreProperties>
</file>